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5390" activeTab="9"/>
  </bookViews>
  <sheets>
    <sheet name="Rekapitulácia" sheetId="1" r:id="rId1"/>
    <sheet name="Kryci_list 5868" sheetId="2" r:id="rId2"/>
    <sheet name="Rekap 5868" sheetId="3" r:id="rId3"/>
    <sheet name="SO 5868" sheetId="4" r:id="rId4"/>
    <sheet name="Kryci_list 5870" sheetId="5" r:id="rId5"/>
    <sheet name="Rekap 5870" sheetId="6" r:id="rId6"/>
    <sheet name="SO 5870" sheetId="7" r:id="rId7"/>
    <sheet name="Kryci_list 5871" sheetId="8" r:id="rId8"/>
    <sheet name="Rekap 5871" sheetId="9" r:id="rId9"/>
    <sheet name="SO 5871" sheetId="10" r:id="rId10"/>
    <sheet name="Krycí list stavby" sheetId="11" r:id="rId11"/>
  </sheets>
  <definedNames>
    <definedName name="_xlnm.Print_Titles" localSheetId="2">'Rekap 5868'!$9:$9</definedName>
    <definedName name="_xlnm.Print_Titles" localSheetId="5">'Rekap 5870'!$9:$9</definedName>
    <definedName name="_xlnm.Print_Titles" localSheetId="8">'Rekap 5871'!$9:$9</definedName>
    <definedName name="_xlnm.Print_Titles" localSheetId="3">'SO 5868'!$8:$8</definedName>
    <definedName name="_xlnm.Print_Titles" localSheetId="6">'SO 5870'!$8:$8</definedName>
    <definedName name="_xlnm.Print_Titles" localSheetId="9">'SO 5871'!$8:$8</definedName>
  </definedNames>
  <calcPr calcId="125725"/>
</workbook>
</file>

<file path=xl/calcChain.xml><?xml version="1.0" encoding="utf-8"?>
<calcChain xmlns="http://schemas.openxmlformats.org/spreadsheetml/2006/main">
  <c r="J26" i="11"/>
  <c r="J24"/>
  <c r="F24"/>
  <c r="J23"/>
  <c r="F23"/>
  <c r="J22"/>
  <c r="F22"/>
  <c r="J17"/>
  <c r="J16"/>
  <c r="F20"/>
  <c r="F18"/>
  <c r="E18"/>
  <c r="D18"/>
  <c r="F17"/>
  <c r="E17"/>
  <c r="D17"/>
  <c r="F16"/>
  <c r="E16"/>
  <c r="D16"/>
  <c r="F10" i="1"/>
  <c r="E10"/>
  <c r="D10"/>
  <c r="J18" i="11" s="1"/>
  <c r="J28" s="1"/>
  <c r="C10" i="1"/>
  <c r="G9"/>
  <c r="C9"/>
  <c r="E9"/>
  <c r="G8"/>
  <c r="C8"/>
  <c r="E8"/>
  <c r="C7"/>
  <c r="E7"/>
  <c r="J17" i="8"/>
  <c r="B9" i="1"/>
  <c r="I30" i="8"/>
  <c r="J30" s="1"/>
  <c r="Z103" i="10"/>
  <c r="L100"/>
  <c r="B19" i="9" s="1"/>
  <c r="G100" i="10"/>
  <c r="K99"/>
  <c r="J99"/>
  <c r="S99"/>
  <c r="P99"/>
  <c r="M99"/>
  <c r="I99"/>
  <c r="K98"/>
  <c r="J98"/>
  <c r="S98"/>
  <c r="P98"/>
  <c r="M98"/>
  <c r="I98"/>
  <c r="K97"/>
  <c r="J97"/>
  <c r="S97"/>
  <c r="P97"/>
  <c r="M97"/>
  <c r="I97"/>
  <c r="K96"/>
  <c r="J96"/>
  <c r="S96"/>
  <c r="P96"/>
  <c r="M96"/>
  <c r="I96"/>
  <c r="K95"/>
  <c r="J95"/>
  <c r="S95"/>
  <c r="P95"/>
  <c r="M95"/>
  <c r="I95"/>
  <c r="K94"/>
  <c r="J94"/>
  <c r="S94"/>
  <c r="P94"/>
  <c r="M94"/>
  <c r="I94"/>
  <c r="K93"/>
  <c r="J93"/>
  <c r="S93"/>
  <c r="P93"/>
  <c r="M93"/>
  <c r="I93"/>
  <c r="K92"/>
  <c r="J92"/>
  <c r="S92"/>
  <c r="P92"/>
  <c r="M92"/>
  <c r="I92"/>
  <c r="K91"/>
  <c r="J91"/>
  <c r="S91"/>
  <c r="P91"/>
  <c r="M91"/>
  <c r="I91"/>
  <c r="K90"/>
  <c r="J90"/>
  <c r="S90"/>
  <c r="P90"/>
  <c r="M90"/>
  <c r="I90"/>
  <c r="K89"/>
  <c r="J89"/>
  <c r="S89"/>
  <c r="P89"/>
  <c r="M89"/>
  <c r="I89"/>
  <c r="K88"/>
  <c r="J88"/>
  <c r="S88"/>
  <c r="P88"/>
  <c r="M88"/>
  <c r="I88"/>
  <c r="K87"/>
  <c r="J87"/>
  <c r="S87"/>
  <c r="P87"/>
  <c r="M87"/>
  <c r="I87"/>
  <c r="K86"/>
  <c r="J86"/>
  <c r="S86"/>
  <c r="P86"/>
  <c r="M86"/>
  <c r="I86"/>
  <c r="K85"/>
  <c r="J85"/>
  <c r="S85"/>
  <c r="P85"/>
  <c r="M85"/>
  <c r="I85"/>
  <c r="K84"/>
  <c r="J84"/>
  <c r="S84"/>
  <c r="P84"/>
  <c r="M84"/>
  <c r="I84"/>
  <c r="K83"/>
  <c r="J83"/>
  <c r="S83"/>
  <c r="P83"/>
  <c r="M83"/>
  <c r="I83"/>
  <c r="K82"/>
  <c r="J82"/>
  <c r="S82"/>
  <c r="P82"/>
  <c r="M82"/>
  <c r="I82"/>
  <c r="K81"/>
  <c r="J81"/>
  <c r="S81"/>
  <c r="P81"/>
  <c r="M81"/>
  <c r="I81"/>
  <c r="K80"/>
  <c r="J80"/>
  <c r="S80"/>
  <c r="P80"/>
  <c r="M80"/>
  <c r="I80"/>
  <c r="K79"/>
  <c r="J79"/>
  <c r="S79"/>
  <c r="P79"/>
  <c r="M79"/>
  <c r="I79"/>
  <c r="K78"/>
  <c r="J78"/>
  <c r="S78"/>
  <c r="P78"/>
  <c r="M78"/>
  <c r="I78"/>
  <c r="K77"/>
  <c r="J77"/>
  <c r="S77"/>
  <c r="P77"/>
  <c r="M77"/>
  <c r="I77"/>
  <c r="K76"/>
  <c r="J76"/>
  <c r="S76"/>
  <c r="P76"/>
  <c r="M76"/>
  <c r="I76"/>
  <c r="K75"/>
  <c r="J75"/>
  <c r="S75"/>
  <c r="P75"/>
  <c r="M75"/>
  <c r="I75"/>
  <c r="K74"/>
  <c r="J74"/>
  <c r="S74"/>
  <c r="P74"/>
  <c r="M74"/>
  <c r="I74"/>
  <c r="K73"/>
  <c r="J73"/>
  <c r="S73"/>
  <c r="P73"/>
  <c r="M73"/>
  <c r="I73"/>
  <c r="K72"/>
  <c r="J72"/>
  <c r="S72"/>
  <c r="P72"/>
  <c r="M72"/>
  <c r="I72"/>
  <c r="K71"/>
  <c r="J71"/>
  <c r="S71"/>
  <c r="P71"/>
  <c r="M71"/>
  <c r="I71"/>
  <c r="K70"/>
  <c r="J70"/>
  <c r="S70"/>
  <c r="P70"/>
  <c r="M70"/>
  <c r="I70"/>
  <c r="K69"/>
  <c r="J69"/>
  <c r="S69"/>
  <c r="P69"/>
  <c r="M69"/>
  <c r="I69"/>
  <c r="K68"/>
  <c r="J68"/>
  <c r="S68"/>
  <c r="P68"/>
  <c r="M68"/>
  <c r="I68"/>
  <c r="K67"/>
  <c r="J67"/>
  <c r="S67"/>
  <c r="P67"/>
  <c r="M67"/>
  <c r="I67"/>
  <c r="K66"/>
  <c r="J66"/>
  <c r="S66"/>
  <c r="P66"/>
  <c r="M66"/>
  <c r="I66"/>
  <c r="K65"/>
  <c r="J65"/>
  <c r="S65"/>
  <c r="P65"/>
  <c r="M65"/>
  <c r="I65"/>
  <c r="K64"/>
  <c r="J64"/>
  <c r="S64"/>
  <c r="P64"/>
  <c r="M64"/>
  <c r="I64"/>
  <c r="K63"/>
  <c r="J63"/>
  <c r="S63"/>
  <c r="P63"/>
  <c r="M63"/>
  <c r="I63"/>
  <c r="K62"/>
  <c r="J62"/>
  <c r="S62"/>
  <c r="P62"/>
  <c r="M62"/>
  <c r="I62"/>
  <c r="K61"/>
  <c r="J61"/>
  <c r="S61"/>
  <c r="P61"/>
  <c r="M61"/>
  <c r="I61"/>
  <c r="K60"/>
  <c r="J60"/>
  <c r="S60"/>
  <c r="P60"/>
  <c r="M60"/>
  <c r="I60"/>
  <c r="K59"/>
  <c r="J59"/>
  <c r="S59"/>
  <c r="P59"/>
  <c r="M59"/>
  <c r="I59"/>
  <c r="K58"/>
  <c r="J58"/>
  <c r="S58"/>
  <c r="P58"/>
  <c r="M58"/>
  <c r="I58"/>
  <c r="K57"/>
  <c r="J57"/>
  <c r="S57"/>
  <c r="P57"/>
  <c r="M57"/>
  <c r="I57"/>
  <c r="K56"/>
  <c r="J56"/>
  <c r="S56"/>
  <c r="P56"/>
  <c r="M56"/>
  <c r="I56"/>
  <c r="K55"/>
  <c r="J55"/>
  <c r="S55"/>
  <c r="P55"/>
  <c r="M55"/>
  <c r="I55"/>
  <c r="K54"/>
  <c r="J54"/>
  <c r="S54"/>
  <c r="P54"/>
  <c r="M54"/>
  <c r="I54"/>
  <c r="K53"/>
  <c r="J53"/>
  <c r="S53"/>
  <c r="P53"/>
  <c r="M53"/>
  <c r="I53"/>
  <c r="K52"/>
  <c r="J52"/>
  <c r="S52"/>
  <c r="P52"/>
  <c r="M52"/>
  <c r="I52"/>
  <c r="K51"/>
  <c r="J51"/>
  <c r="S51"/>
  <c r="P51"/>
  <c r="M51"/>
  <c r="I51"/>
  <c r="K50"/>
  <c r="J50"/>
  <c r="S50"/>
  <c r="S100" s="1"/>
  <c r="F19" i="9" s="1"/>
  <c r="P50" i="10"/>
  <c r="P100" s="1"/>
  <c r="E19" i="9" s="1"/>
  <c r="M50" i="10"/>
  <c r="H100" s="1"/>
  <c r="I50"/>
  <c r="I100" s="1"/>
  <c r="D19" i="9" s="1"/>
  <c r="P47" i="10"/>
  <c r="E18" i="9" s="1"/>
  <c r="G47" i="10"/>
  <c r="L47"/>
  <c r="G102" s="1"/>
  <c r="K46"/>
  <c r="J46"/>
  <c r="S46"/>
  <c r="P46"/>
  <c r="M46"/>
  <c r="I46"/>
  <c r="K45"/>
  <c r="J45"/>
  <c r="S45"/>
  <c r="P45"/>
  <c r="M45"/>
  <c r="I45"/>
  <c r="K44"/>
  <c r="J44"/>
  <c r="S44"/>
  <c r="P44"/>
  <c r="M44"/>
  <c r="I44"/>
  <c r="K43"/>
  <c r="J43"/>
  <c r="S43"/>
  <c r="P43"/>
  <c r="M43"/>
  <c r="I43"/>
  <c r="K42"/>
  <c r="J42"/>
  <c r="S42"/>
  <c r="P42"/>
  <c r="M42"/>
  <c r="I42"/>
  <c r="K41"/>
  <c r="J41"/>
  <c r="S41"/>
  <c r="P41"/>
  <c r="P102" s="1"/>
  <c r="E20" i="9" s="1"/>
  <c r="M41" i="10"/>
  <c r="I41"/>
  <c r="P35"/>
  <c r="E14" i="9" s="1"/>
  <c r="G35" i="10"/>
  <c r="L35"/>
  <c r="B14" i="9" s="1"/>
  <c r="I35" i="10"/>
  <c r="D14" i="9" s="1"/>
  <c r="K34" i="10"/>
  <c r="J34"/>
  <c r="S34"/>
  <c r="S35" s="1"/>
  <c r="F14" i="9" s="1"/>
  <c r="P34" i="10"/>
  <c r="M34"/>
  <c r="M35" s="1"/>
  <c r="C14" i="9" s="1"/>
  <c r="I34" i="10"/>
  <c r="P31"/>
  <c r="E13" i="9" s="1"/>
  <c r="G31" i="10"/>
  <c r="L31"/>
  <c r="B13" i="9" s="1"/>
  <c r="K30" i="10"/>
  <c r="J30"/>
  <c r="S30"/>
  <c r="S31" s="1"/>
  <c r="F13" i="9" s="1"/>
  <c r="P30" i="10"/>
  <c r="M30"/>
  <c r="H31" s="1"/>
  <c r="I30"/>
  <c r="I31" s="1"/>
  <c r="D13" i="9" s="1"/>
  <c r="P27" i="10"/>
  <c r="E12" i="9" s="1"/>
  <c r="G27" i="10"/>
  <c r="L27"/>
  <c r="B12" i="9" s="1"/>
  <c r="K26" i="10"/>
  <c r="J26"/>
  <c r="S26"/>
  <c r="P26"/>
  <c r="M26"/>
  <c r="I26"/>
  <c r="K25"/>
  <c r="J25"/>
  <c r="S25"/>
  <c r="P25"/>
  <c r="M25"/>
  <c r="I25"/>
  <c r="K24"/>
  <c r="J24"/>
  <c r="S24"/>
  <c r="P24"/>
  <c r="M24"/>
  <c r="I24"/>
  <c r="K23"/>
  <c r="J23"/>
  <c r="S23"/>
  <c r="P23"/>
  <c r="M23"/>
  <c r="I23"/>
  <c r="K22"/>
  <c r="J22"/>
  <c r="S22"/>
  <c r="P22"/>
  <c r="M22"/>
  <c r="I22"/>
  <c r="K21"/>
  <c r="J21"/>
  <c r="S21"/>
  <c r="P21"/>
  <c r="M21"/>
  <c r="I21"/>
  <c r="K20"/>
  <c r="J20"/>
  <c r="S20"/>
  <c r="P20"/>
  <c r="M20"/>
  <c r="I20"/>
  <c r="K19"/>
  <c r="J19"/>
  <c r="S19"/>
  <c r="P19"/>
  <c r="M19"/>
  <c r="I19"/>
  <c r="K18"/>
  <c r="J18"/>
  <c r="S18"/>
  <c r="P18"/>
  <c r="M18"/>
  <c r="I18"/>
  <c r="K17"/>
  <c r="J17"/>
  <c r="S17"/>
  <c r="P17"/>
  <c r="M17"/>
  <c r="I17"/>
  <c r="K16"/>
  <c r="J16"/>
  <c r="S16"/>
  <c r="P16"/>
  <c r="M16"/>
  <c r="I16"/>
  <c r="K15"/>
  <c r="J15"/>
  <c r="S15"/>
  <c r="S27" s="1"/>
  <c r="F12" i="9" s="1"/>
  <c r="P15" i="10"/>
  <c r="M15"/>
  <c r="M27" s="1"/>
  <c r="C12" i="9" s="1"/>
  <c r="I15" i="10"/>
  <c r="I27" s="1"/>
  <c r="D12" i="9" s="1"/>
  <c r="P12" i="10"/>
  <c r="E11" i="9" s="1"/>
  <c r="G12" i="10"/>
  <c r="L12"/>
  <c r="I12"/>
  <c r="D11" i="9" s="1"/>
  <c r="K11" i="10"/>
  <c r="J11"/>
  <c r="S11"/>
  <c r="P11"/>
  <c r="M11"/>
  <c r="I11"/>
  <c r="J20" i="8"/>
  <c r="J17" i="5"/>
  <c r="B8" i="1"/>
  <c r="J30" i="5"/>
  <c r="I30"/>
  <c r="Z25" i="7"/>
  <c r="P22"/>
  <c r="E12" i="6" s="1"/>
  <c r="L22" i="7"/>
  <c r="B12" i="6" s="1"/>
  <c r="G22" i="7"/>
  <c r="K21"/>
  <c r="J21"/>
  <c r="S21"/>
  <c r="P21"/>
  <c r="M21"/>
  <c r="I21"/>
  <c r="K20"/>
  <c r="J20"/>
  <c r="S20"/>
  <c r="S22" s="1"/>
  <c r="F12" i="6" s="1"/>
  <c r="P20" i="7"/>
  <c r="M20"/>
  <c r="H22" s="1"/>
  <c r="I20"/>
  <c r="I22" s="1"/>
  <c r="D12" i="6" s="1"/>
  <c r="P17" i="7"/>
  <c r="G17"/>
  <c r="L17"/>
  <c r="K16"/>
  <c r="J16"/>
  <c r="S16"/>
  <c r="P16"/>
  <c r="M16"/>
  <c r="I16"/>
  <c r="K15"/>
  <c r="J15"/>
  <c r="S15"/>
  <c r="P15"/>
  <c r="M15"/>
  <c r="I15"/>
  <c r="K14"/>
  <c r="J14"/>
  <c r="S14"/>
  <c r="P14"/>
  <c r="M14"/>
  <c r="I14"/>
  <c r="K13"/>
  <c r="J13"/>
  <c r="S13"/>
  <c r="P13"/>
  <c r="M13"/>
  <c r="I13"/>
  <c r="K12"/>
  <c r="J12"/>
  <c r="S12"/>
  <c r="P12"/>
  <c r="M12"/>
  <c r="I12"/>
  <c r="K11"/>
  <c r="J11"/>
  <c r="S11"/>
  <c r="P11"/>
  <c r="M11"/>
  <c r="I11"/>
  <c r="J20" i="5"/>
  <c r="J17" i="2"/>
  <c r="B7" i="1"/>
  <c r="G7" s="1"/>
  <c r="J30" i="2"/>
  <c r="I30"/>
  <c r="Z191" i="4"/>
  <c r="G190"/>
  <c r="P188"/>
  <c r="E21" i="3" s="1"/>
  <c r="L188" i="4"/>
  <c r="B21" i="3" s="1"/>
  <c r="G188" i="4"/>
  <c r="K187"/>
  <c r="J187"/>
  <c r="S187"/>
  <c r="P187"/>
  <c r="M187"/>
  <c r="I187"/>
  <c r="K186"/>
  <c r="J186"/>
  <c r="S186"/>
  <c r="P186"/>
  <c r="M186"/>
  <c r="I186"/>
  <c r="K185"/>
  <c r="J185"/>
  <c r="S185"/>
  <c r="P185"/>
  <c r="M185"/>
  <c r="I185"/>
  <c r="K184"/>
  <c r="J184"/>
  <c r="S184"/>
  <c r="P184"/>
  <c r="M184"/>
  <c r="I184"/>
  <c r="K183"/>
  <c r="J183"/>
  <c r="S183"/>
  <c r="P183"/>
  <c r="P190" s="1"/>
  <c r="E22" i="3" s="1"/>
  <c r="M183" i="4"/>
  <c r="I183"/>
  <c r="K182"/>
  <c r="J182"/>
  <c r="S182"/>
  <c r="P182"/>
  <c r="M182"/>
  <c r="I182"/>
  <c r="P176"/>
  <c r="E17" i="3" s="1"/>
  <c r="G176" i="4"/>
  <c r="L176"/>
  <c r="B17" i="3" s="1"/>
  <c r="K175" i="4"/>
  <c r="J175"/>
  <c r="S175"/>
  <c r="P175"/>
  <c r="M175"/>
  <c r="I175"/>
  <c r="K174"/>
  <c r="J174"/>
  <c r="S174"/>
  <c r="P174"/>
  <c r="M174"/>
  <c r="I174"/>
  <c r="K173"/>
  <c r="J173"/>
  <c r="S173"/>
  <c r="S176" s="1"/>
  <c r="F17" i="3" s="1"/>
  <c r="P173" i="4"/>
  <c r="M173"/>
  <c r="M176" s="1"/>
  <c r="C17" i="3" s="1"/>
  <c r="I173" i="4"/>
  <c r="I176" s="1"/>
  <c r="D17" i="3" s="1"/>
  <c r="B16"/>
  <c r="G170" i="4"/>
  <c r="L170"/>
  <c r="K169"/>
  <c r="J169"/>
  <c r="S169"/>
  <c r="P169"/>
  <c r="M169"/>
  <c r="I169"/>
  <c r="K168"/>
  <c r="J168"/>
  <c r="S168"/>
  <c r="P168"/>
  <c r="M168"/>
  <c r="I168"/>
  <c r="K167"/>
  <c r="J167"/>
  <c r="S167"/>
  <c r="P167"/>
  <c r="M167"/>
  <c r="I167"/>
  <c r="K166"/>
  <c r="J166"/>
  <c r="S166"/>
  <c r="P166"/>
  <c r="M166"/>
  <c r="I166"/>
  <c r="K165"/>
  <c r="J165"/>
  <c r="S165"/>
  <c r="P165"/>
  <c r="M165"/>
  <c r="I165"/>
  <c r="K164"/>
  <c r="J164"/>
  <c r="S164"/>
  <c r="P164"/>
  <c r="M164"/>
  <c r="I164"/>
  <c r="K163"/>
  <c r="J163"/>
  <c r="S163"/>
  <c r="P163"/>
  <c r="M163"/>
  <c r="I163"/>
  <c r="K162"/>
  <c r="J162"/>
  <c r="S162"/>
  <c r="P162"/>
  <c r="M162"/>
  <c r="I162"/>
  <c r="K161"/>
  <c r="J161"/>
  <c r="S161"/>
  <c r="P161"/>
  <c r="M161"/>
  <c r="I161"/>
  <c r="K160"/>
  <c r="J160"/>
  <c r="S160"/>
  <c r="P160"/>
  <c r="M160"/>
  <c r="I160"/>
  <c r="K159"/>
  <c r="J159"/>
  <c r="S159"/>
  <c r="P159"/>
  <c r="M159"/>
  <c r="I159"/>
  <c r="K158"/>
  <c r="J158"/>
  <c r="S158"/>
  <c r="P158"/>
  <c r="M158"/>
  <c r="I158"/>
  <c r="K157"/>
  <c r="J157"/>
  <c r="S157"/>
  <c r="P157"/>
  <c r="M157"/>
  <c r="I157"/>
  <c r="K156"/>
  <c r="J156"/>
  <c r="S156"/>
  <c r="P156"/>
  <c r="M156"/>
  <c r="I156"/>
  <c r="K155"/>
  <c r="J155"/>
  <c r="S155"/>
  <c r="P155"/>
  <c r="M155"/>
  <c r="I155"/>
  <c r="K154"/>
  <c r="J154"/>
  <c r="S154"/>
  <c r="P154"/>
  <c r="M154"/>
  <c r="I154"/>
  <c r="K153"/>
  <c r="J153"/>
  <c r="S153"/>
  <c r="P153"/>
  <c r="M153"/>
  <c r="I153"/>
  <c r="K152"/>
  <c r="J152"/>
  <c r="S152"/>
  <c r="P152"/>
  <c r="M152"/>
  <c r="I152"/>
  <c r="K151"/>
  <c r="J151"/>
  <c r="S151"/>
  <c r="P151"/>
  <c r="M151"/>
  <c r="I151"/>
  <c r="K150"/>
  <c r="J150"/>
  <c r="S150"/>
  <c r="P150"/>
  <c r="M150"/>
  <c r="I150"/>
  <c r="K149"/>
  <c r="J149"/>
  <c r="S149"/>
  <c r="P149"/>
  <c r="M149"/>
  <c r="I149"/>
  <c r="K148"/>
  <c r="J148"/>
  <c r="S148"/>
  <c r="P148"/>
  <c r="M148"/>
  <c r="I148"/>
  <c r="K147"/>
  <c r="J147"/>
  <c r="S147"/>
  <c r="P147"/>
  <c r="M147"/>
  <c r="I147"/>
  <c r="K146"/>
  <c r="J146"/>
  <c r="S146"/>
  <c r="P146"/>
  <c r="M146"/>
  <c r="I146"/>
  <c r="K145"/>
  <c r="J145"/>
  <c r="S145"/>
  <c r="P145"/>
  <c r="M145"/>
  <c r="I145"/>
  <c r="K144"/>
  <c r="J144"/>
  <c r="S144"/>
  <c r="P144"/>
  <c r="M144"/>
  <c r="I144"/>
  <c r="K143"/>
  <c r="J143"/>
  <c r="S143"/>
  <c r="P143"/>
  <c r="M143"/>
  <c r="I143"/>
  <c r="K142"/>
  <c r="J142"/>
  <c r="S142"/>
  <c r="P142"/>
  <c r="M142"/>
  <c r="I142"/>
  <c r="K141"/>
  <c r="J141"/>
  <c r="S141"/>
  <c r="S170" s="1"/>
  <c r="F16" i="3" s="1"/>
  <c r="P141" i="4"/>
  <c r="P170" s="1"/>
  <c r="E16" i="3" s="1"/>
  <c r="M141" i="4"/>
  <c r="H170" s="1"/>
  <c r="I141"/>
  <c r="I170" s="1"/>
  <c r="D16" i="3" s="1"/>
  <c r="G138" i="4"/>
  <c r="L138"/>
  <c r="B15" i="3" s="1"/>
  <c r="K137" i="4"/>
  <c r="J137"/>
  <c r="S137"/>
  <c r="P137"/>
  <c r="M137"/>
  <c r="I137"/>
  <c r="K136"/>
  <c r="J136"/>
  <c r="S136"/>
  <c r="P136"/>
  <c r="M136"/>
  <c r="I136"/>
  <c r="K135"/>
  <c r="J135"/>
  <c r="S135"/>
  <c r="P135"/>
  <c r="M135"/>
  <c r="I135"/>
  <c r="K134"/>
  <c r="J134"/>
  <c r="S134"/>
  <c r="P134"/>
  <c r="M134"/>
  <c r="I134"/>
  <c r="K133"/>
  <c r="J133"/>
  <c r="S133"/>
  <c r="P133"/>
  <c r="M133"/>
  <c r="I133"/>
  <c r="K132"/>
  <c r="J132"/>
  <c r="S132"/>
  <c r="P132"/>
  <c r="M132"/>
  <c r="I132"/>
  <c r="K131"/>
  <c r="J131"/>
  <c r="S131"/>
  <c r="P131"/>
  <c r="M131"/>
  <c r="I131"/>
  <c r="K130"/>
  <c r="J130"/>
  <c r="S130"/>
  <c r="P130"/>
  <c r="M130"/>
  <c r="I130"/>
  <c r="K129"/>
  <c r="J129"/>
  <c r="S129"/>
  <c r="P129"/>
  <c r="M129"/>
  <c r="I129"/>
  <c r="K128"/>
  <c r="J128"/>
  <c r="S128"/>
  <c r="P128"/>
  <c r="M128"/>
  <c r="I128"/>
  <c r="K127"/>
  <c r="J127"/>
  <c r="S127"/>
  <c r="P127"/>
  <c r="M127"/>
  <c r="I127"/>
  <c r="K126"/>
  <c r="J126"/>
  <c r="S126"/>
  <c r="P126"/>
  <c r="M126"/>
  <c r="I126"/>
  <c r="K125"/>
  <c r="J125"/>
  <c r="S125"/>
  <c r="P125"/>
  <c r="M125"/>
  <c r="I125"/>
  <c r="K124"/>
  <c r="J124"/>
  <c r="S124"/>
  <c r="P124"/>
  <c r="M124"/>
  <c r="I124"/>
  <c r="K123"/>
  <c r="J123"/>
  <c r="S123"/>
  <c r="P123"/>
  <c r="M123"/>
  <c r="I123"/>
  <c r="K122"/>
  <c r="J122"/>
  <c r="S122"/>
  <c r="P122"/>
  <c r="M122"/>
  <c r="I122"/>
  <c r="K121"/>
  <c r="J121"/>
  <c r="S121"/>
  <c r="P121"/>
  <c r="M121"/>
  <c r="I121"/>
  <c r="K120"/>
  <c r="J120"/>
  <c r="S120"/>
  <c r="P120"/>
  <c r="M120"/>
  <c r="I120"/>
  <c r="K119"/>
  <c r="J119"/>
  <c r="S119"/>
  <c r="P119"/>
  <c r="M119"/>
  <c r="I119"/>
  <c r="K118"/>
  <c r="J118"/>
  <c r="S118"/>
  <c r="P118"/>
  <c r="M118"/>
  <c r="I118"/>
  <c r="K117"/>
  <c r="J117"/>
  <c r="S117"/>
  <c r="P117"/>
  <c r="M117"/>
  <c r="I117"/>
  <c r="K116"/>
  <c r="J116"/>
  <c r="S116"/>
  <c r="P116"/>
  <c r="M116"/>
  <c r="I116"/>
  <c r="K115"/>
  <c r="J115"/>
  <c r="S115"/>
  <c r="S138" s="1"/>
  <c r="F15" i="3" s="1"/>
  <c r="P115" i="4"/>
  <c r="P138" s="1"/>
  <c r="E15" i="3" s="1"/>
  <c r="M115" i="4"/>
  <c r="M138" s="1"/>
  <c r="C15" i="3" s="1"/>
  <c r="I115" i="4"/>
  <c r="I138" s="1"/>
  <c r="D15" i="3" s="1"/>
  <c r="B14"/>
  <c r="G112" i="4"/>
  <c r="L112"/>
  <c r="K111"/>
  <c r="J111"/>
  <c r="S111"/>
  <c r="P111"/>
  <c r="M111"/>
  <c r="I111"/>
  <c r="K110"/>
  <c r="J110"/>
  <c r="S110"/>
  <c r="P110"/>
  <c r="M110"/>
  <c r="I110"/>
  <c r="K109"/>
  <c r="J109"/>
  <c r="S109"/>
  <c r="P109"/>
  <c r="M109"/>
  <c r="I109"/>
  <c r="K108"/>
  <c r="J108"/>
  <c r="S108"/>
  <c r="P108"/>
  <c r="M108"/>
  <c r="I108"/>
  <c r="K107"/>
  <c r="J107"/>
  <c r="S107"/>
  <c r="P107"/>
  <c r="M107"/>
  <c r="I107"/>
  <c r="K106"/>
  <c r="J106"/>
  <c r="S106"/>
  <c r="P106"/>
  <c r="M106"/>
  <c r="I106"/>
  <c r="K105"/>
  <c r="J105"/>
  <c r="S105"/>
  <c r="P105"/>
  <c r="M105"/>
  <c r="I105"/>
  <c r="K104"/>
  <c r="J104"/>
  <c r="S104"/>
  <c r="P104"/>
  <c r="M104"/>
  <c r="I104"/>
  <c r="K103"/>
  <c r="J103"/>
  <c r="S103"/>
  <c r="P103"/>
  <c r="M103"/>
  <c r="I103"/>
  <c r="K102"/>
  <c r="J102"/>
  <c r="S102"/>
  <c r="P102"/>
  <c r="M102"/>
  <c r="I102"/>
  <c r="K101"/>
  <c r="J101"/>
  <c r="S101"/>
  <c r="P101"/>
  <c r="M101"/>
  <c r="I101"/>
  <c r="K100"/>
  <c r="J100"/>
  <c r="S100"/>
  <c r="P100"/>
  <c r="M100"/>
  <c r="I100"/>
  <c r="K99"/>
  <c r="J99"/>
  <c r="S99"/>
  <c r="P99"/>
  <c r="M99"/>
  <c r="I99"/>
  <c r="K98"/>
  <c r="J98"/>
  <c r="S98"/>
  <c r="P98"/>
  <c r="M98"/>
  <c r="I98"/>
  <c r="K97"/>
  <c r="J97"/>
  <c r="S97"/>
  <c r="P97"/>
  <c r="M97"/>
  <c r="I97"/>
  <c r="K96"/>
  <c r="J96"/>
  <c r="S96"/>
  <c r="P96"/>
  <c r="M96"/>
  <c r="I96"/>
  <c r="K95"/>
  <c r="J95"/>
  <c r="S95"/>
  <c r="P95"/>
  <c r="M95"/>
  <c r="I95"/>
  <c r="K94"/>
  <c r="J94"/>
  <c r="S94"/>
  <c r="P94"/>
  <c r="M94"/>
  <c r="I94"/>
  <c r="K93"/>
  <c r="J93"/>
  <c r="S93"/>
  <c r="P93"/>
  <c r="M93"/>
  <c r="I93"/>
  <c r="K92"/>
  <c r="J92"/>
  <c r="S92"/>
  <c r="P92"/>
  <c r="M92"/>
  <c r="I92"/>
  <c r="K91"/>
  <c r="J91"/>
  <c r="S91"/>
  <c r="P91"/>
  <c r="M91"/>
  <c r="I91"/>
  <c r="K90"/>
  <c r="J90"/>
  <c r="S90"/>
  <c r="P90"/>
  <c r="M90"/>
  <c r="I90"/>
  <c r="K89"/>
  <c r="J89"/>
  <c r="S89"/>
  <c r="P89"/>
  <c r="M89"/>
  <c r="I89"/>
  <c r="K88"/>
  <c r="J88"/>
  <c r="S88"/>
  <c r="P88"/>
  <c r="M88"/>
  <c r="I88"/>
  <c r="K87"/>
  <c r="J87"/>
  <c r="S87"/>
  <c r="P87"/>
  <c r="M87"/>
  <c r="I87"/>
  <c r="K86"/>
  <c r="J86"/>
  <c r="S86"/>
  <c r="P86"/>
  <c r="M86"/>
  <c r="I86"/>
  <c r="K85"/>
  <c r="J85"/>
  <c r="S85"/>
  <c r="P85"/>
  <c r="M85"/>
  <c r="I85"/>
  <c r="K84"/>
  <c r="J84"/>
  <c r="S84"/>
  <c r="P84"/>
  <c r="M84"/>
  <c r="I84"/>
  <c r="K83"/>
  <c r="J83"/>
  <c r="S83"/>
  <c r="P83"/>
  <c r="M83"/>
  <c r="I83"/>
  <c r="K82"/>
  <c r="J82"/>
  <c r="S82"/>
  <c r="P82"/>
  <c r="M82"/>
  <c r="I82"/>
  <c r="K81"/>
  <c r="J81"/>
  <c r="S81"/>
  <c r="P81"/>
  <c r="M81"/>
  <c r="I81"/>
  <c r="K80"/>
  <c r="J80"/>
  <c r="S80"/>
  <c r="P80"/>
  <c r="M80"/>
  <c r="I80"/>
  <c r="K79"/>
  <c r="J79"/>
  <c r="S79"/>
  <c r="P79"/>
  <c r="M79"/>
  <c r="I79"/>
  <c r="K78"/>
  <c r="J78"/>
  <c r="S78"/>
  <c r="P78"/>
  <c r="M78"/>
  <c r="I78"/>
  <c r="K77"/>
  <c r="J77"/>
  <c r="S77"/>
  <c r="P77"/>
  <c r="M77"/>
  <c r="I77"/>
  <c r="K76"/>
  <c r="J76"/>
  <c r="S76"/>
  <c r="P76"/>
  <c r="M76"/>
  <c r="I76"/>
  <c r="K75"/>
  <c r="J75"/>
  <c r="S75"/>
  <c r="S112" s="1"/>
  <c r="F14" i="3" s="1"/>
  <c r="P75" i="4"/>
  <c r="P112" s="1"/>
  <c r="E14" i="3" s="1"/>
  <c r="M75" i="4"/>
  <c r="H112" s="1"/>
  <c r="I75"/>
  <c r="I112" s="1"/>
  <c r="D14" i="3" s="1"/>
  <c r="G72" i="4"/>
  <c r="L72"/>
  <c r="B13" i="3" s="1"/>
  <c r="K71" i="4"/>
  <c r="J71"/>
  <c r="S71"/>
  <c r="P71"/>
  <c r="M71"/>
  <c r="I71"/>
  <c r="K70"/>
  <c r="J70"/>
  <c r="S70"/>
  <c r="P70"/>
  <c r="M70"/>
  <c r="I70"/>
  <c r="K69"/>
  <c r="J69"/>
  <c r="S69"/>
  <c r="P69"/>
  <c r="M69"/>
  <c r="I69"/>
  <c r="K68"/>
  <c r="J68"/>
  <c r="S68"/>
  <c r="P68"/>
  <c r="M68"/>
  <c r="I68"/>
  <c r="K67"/>
  <c r="J67"/>
  <c r="S67"/>
  <c r="P67"/>
  <c r="M67"/>
  <c r="I67"/>
  <c r="K66"/>
  <c r="J66"/>
  <c r="S66"/>
  <c r="P66"/>
  <c r="M66"/>
  <c r="I66"/>
  <c r="K65"/>
  <c r="J65"/>
  <c r="S65"/>
  <c r="P65"/>
  <c r="M65"/>
  <c r="I65"/>
  <c r="K64"/>
  <c r="J64"/>
  <c r="S64"/>
  <c r="P64"/>
  <c r="M64"/>
  <c r="I64"/>
  <c r="K63"/>
  <c r="J63"/>
  <c r="S63"/>
  <c r="P63"/>
  <c r="M63"/>
  <c r="I63"/>
  <c r="K62"/>
  <c r="J62"/>
  <c r="S62"/>
  <c r="P62"/>
  <c r="M62"/>
  <c r="I62"/>
  <c r="K61"/>
  <c r="J61"/>
  <c r="S61"/>
  <c r="P61"/>
  <c r="M61"/>
  <c r="I61"/>
  <c r="K60"/>
  <c r="J60"/>
  <c r="S60"/>
  <c r="P60"/>
  <c r="M60"/>
  <c r="I60"/>
  <c r="K59"/>
  <c r="J59"/>
  <c r="S59"/>
  <c r="P59"/>
  <c r="M59"/>
  <c r="I59"/>
  <c r="K58"/>
  <c r="J58"/>
  <c r="S58"/>
  <c r="P58"/>
  <c r="M58"/>
  <c r="I58"/>
  <c r="K57"/>
  <c r="J57"/>
  <c r="S57"/>
  <c r="P57"/>
  <c r="M57"/>
  <c r="I57"/>
  <c r="K56"/>
  <c r="J56"/>
  <c r="S56"/>
  <c r="P56"/>
  <c r="M56"/>
  <c r="I56"/>
  <c r="K55"/>
  <c r="J55"/>
  <c r="S55"/>
  <c r="P55"/>
  <c r="M55"/>
  <c r="I55"/>
  <c r="K54"/>
  <c r="J54"/>
  <c r="S54"/>
  <c r="P54"/>
  <c r="M54"/>
  <c r="I54"/>
  <c r="K53"/>
  <c r="J53"/>
  <c r="S53"/>
  <c r="P53"/>
  <c r="M53"/>
  <c r="I53"/>
  <c r="K52"/>
  <c r="J52"/>
  <c r="S52"/>
  <c r="P52"/>
  <c r="M52"/>
  <c r="I52"/>
  <c r="K51"/>
  <c r="J51"/>
  <c r="S51"/>
  <c r="P51"/>
  <c r="M51"/>
  <c r="I51"/>
  <c r="K50"/>
  <c r="J50"/>
  <c r="S50"/>
  <c r="P50"/>
  <c r="M50"/>
  <c r="M72" s="1"/>
  <c r="C13" i="3" s="1"/>
  <c r="I50" i="4"/>
  <c r="K49"/>
  <c r="J49"/>
  <c r="S49"/>
  <c r="S72" s="1"/>
  <c r="F13" i="3" s="1"/>
  <c r="P49" i="4"/>
  <c r="P72" s="1"/>
  <c r="E13" i="3" s="1"/>
  <c r="M49" i="4"/>
  <c r="I49"/>
  <c r="I72" s="1"/>
  <c r="D13" i="3" s="1"/>
  <c r="B12"/>
  <c r="G46" i="4"/>
  <c r="L46"/>
  <c r="K45"/>
  <c r="J45"/>
  <c r="S45"/>
  <c r="P45"/>
  <c r="M45"/>
  <c r="I45"/>
  <c r="K44"/>
  <c r="J44"/>
  <c r="S44"/>
  <c r="P44"/>
  <c r="M44"/>
  <c r="I44"/>
  <c r="K43"/>
  <c r="J43"/>
  <c r="S43"/>
  <c r="P43"/>
  <c r="M43"/>
  <c r="I43"/>
  <c r="K42"/>
  <c r="J42"/>
  <c r="S42"/>
  <c r="P42"/>
  <c r="M42"/>
  <c r="I42"/>
  <c r="K41"/>
  <c r="J41"/>
  <c r="S41"/>
  <c r="P41"/>
  <c r="M41"/>
  <c r="I41"/>
  <c r="K40"/>
  <c r="J40"/>
  <c r="S40"/>
  <c r="P40"/>
  <c r="M40"/>
  <c r="I40"/>
  <c r="K39"/>
  <c r="J39"/>
  <c r="S39"/>
  <c r="P39"/>
  <c r="M39"/>
  <c r="I39"/>
  <c r="K38"/>
  <c r="J38"/>
  <c r="S38"/>
  <c r="P38"/>
  <c r="M38"/>
  <c r="I38"/>
  <c r="K37"/>
  <c r="J37"/>
  <c r="S37"/>
  <c r="P37"/>
  <c r="M37"/>
  <c r="I37"/>
  <c r="K36"/>
  <c r="J36"/>
  <c r="S36"/>
  <c r="P36"/>
  <c r="M36"/>
  <c r="I36"/>
  <c r="K35"/>
  <c r="J35"/>
  <c r="S35"/>
  <c r="P35"/>
  <c r="M35"/>
  <c r="I35"/>
  <c r="K34"/>
  <c r="J34"/>
  <c r="S34"/>
  <c r="P34"/>
  <c r="M34"/>
  <c r="I34"/>
  <c r="K33"/>
  <c r="J33"/>
  <c r="S33"/>
  <c r="P33"/>
  <c r="M33"/>
  <c r="I33"/>
  <c r="K32"/>
  <c r="J32"/>
  <c r="S32"/>
  <c r="P32"/>
  <c r="M32"/>
  <c r="I32"/>
  <c r="K31"/>
  <c r="J31"/>
  <c r="S31"/>
  <c r="P31"/>
  <c r="M31"/>
  <c r="I31"/>
  <c r="K30"/>
  <c r="J30"/>
  <c r="S30"/>
  <c r="P30"/>
  <c r="M30"/>
  <c r="I30"/>
  <c r="K29"/>
  <c r="J29"/>
  <c r="S29"/>
  <c r="P29"/>
  <c r="M29"/>
  <c r="I29"/>
  <c r="K28"/>
  <c r="J28"/>
  <c r="S28"/>
  <c r="P28"/>
  <c r="M28"/>
  <c r="I28"/>
  <c r="K27"/>
  <c r="J27"/>
  <c r="S27"/>
  <c r="P27"/>
  <c r="M27"/>
  <c r="I27"/>
  <c r="K26"/>
  <c r="J26"/>
  <c r="S26"/>
  <c r="P26"/>
  <c r="M26"/>
  <c r="I26"/>
  <c r="K25"/>
  <c r="J25"/>
  <c r="S25"/>
  <c r="P25"/>
  <c r="M25"/>
  <c r="I25"/>
  <c r="K24"/>
  <c r="J24"/>
  <c r="S24"/>
  <c r="P24"/>
  <c r="M24"/>
  <c r="I24"/>
  <c r="K23"/>
  <c r="J23"/>
  <c r="S23"/>
  <c r="P23"/>
  <c r="M23"/>
  <c r="H46" s="1"/>
  <c r="I23"/>
  <c r="K22"/>
  <c r="J22"/>
  <c r="S22"/>
  <c r="S46" s="1"/>
  <c r="F12" i="3" s="1"/>
  <c r="P22" i="4"/>
  <c r="P46" s="1"/>
  <c r="E12" i="3" s="1"/>
  <c r="M22" i="4"/>
  <c r="I22"/>
  <c r="I46" s="1"/>
  <c r="D12" i="3" s="1"/>
  <c r="B11"/>
  <c r="G19" i="4"/>
  <c r="L19"/>
  <c r="K18"/>
  <c r="J18"/>
  <c r="S18"/>
  <c r="P18"/>
  <c r="M18"/>
  <c r="I18"/>
  <c r="K17"/>
  <c r="J17"/>
  <c r="S17"/>
  <c r="P17"/>
  <c r="M17"/>
  <c r="I17"/>
  <c r="K16"/>
  <c r="J16"/>
  <c r="S16"/>
  <c r="P16"/>
  <c r="M16"/>
  <c r="I16"/>
  <c r="K15"/>
  <c r="J15"/>
  <c r="S15"/>
  <c r="P15"/>
  <c r="M15"/>
  <c r="I15"/>
  <c r="K14"/>
  <c r="J14"/>
  <c r="S14"/>
  <c r="P14"/>
  <c r="M14"/>
  <c r="I14"/>
  <c r="K13"/>
  <c r="J13"/>
  <c r="S13"/>
  <c r="P13"/>
  <c r="M13"/>
  <c r="I13"/>
  <c r="K12"/>
  <c r="J12"/>
  <c r="S12"/>
  <c r="P12"/>
  <c r="M12"/>
  <c r="H19" s="1"/>
  <c r="I12"/>
  <c r="K11"/>
  <c r="J11"/>
  <c r="S11"/>
  <c r="P11"/>
  <c r="M11"/>
  <c r="I11"/>
  <c r="I19" s="1"/>
  <c r="D11" i="3" s="1"/>
  <c r="J20" i="2"/>
  <c r="G10" i="1" l="1"/>
  <c r="B11"/>
  <c r="B10"/>
  <c r="I102" i="10"/>
  <c r="D20" i="9" s="1"/>
  <c r="H12" i="10"/>
  <c r="H27"/>
  <c r="M31"/>
  <c r="C13" i="9" s="1"/>
  <c r="H35" i="10"/>
  <c r="I37"/>
  <c r="D15" i="9" s="1"/>
  <c r="I47" i="10"/>
  <c r="D18" i="9" s="1"/>
  <c r="H47" i="10"/>
  <c r="M100"/>
  <c r="C19" i="9" s="1"/>
  <c r="L37" i="10"/>
  <c r="B15" i="9" s="1"/>
  <c r="D17" i="8" s="1"/>
  <c r="L102" i="10"/>
  <c r="B20" i="9" s="1"/>
  <c r="D18" i="8" s="1"/>
  <c r="M12" i="10"/>
  <c r="C11" i="9" s="1"/>
  <c r="S12" i="10"/>
  <c r="F11" i="9" s="1"/>
  <c r="B11"/>
  <c r="H37" i="10"/>
  <c r="M47"/>
  <c r="C18" i="9" s="1"/>
  <c r="S47" i="10"/>
  <c r="F18" i="9" s="1"/>
  <c r="B18"/>
  <c r="G37" i="10"/>
  <c r="P37"/>
  <c r="E15" i="9" s="1"/>
  <c r="F17" i="8"/>
  <c r="G24" i="7"/>
  <c r="P24"/>
  <c r="E13" i="6" s="1"/>
  <c r="I17" i="7"/>
  <c r="D11" i="6" s="1"/>
  <c r="H17" i="7"/>
  <c r="E11" i="6"/>
  <c r="M22" i="7"/>
  <c r="C12" i="6" s="1"/>
  <c r="I24" i="7"/>
  <c r="D13" i="6" s="1"/>
  <c r="F16" i="5" s="1"/>
  <c r="J23" s="1"/>
  <c r="L24" i="7"/>
  <c r="B13" i="6" s="1"/>
  <c r="D16" i="5" s="1"/>
  <c r="L25" i="7"/>
  <c r="B15" i="6" s="1"/>
  <c r="M17" i="7"/>
  <c r="C11" i="6" s="1"/>
  <c r="S17" i="7"/>
  <c r="F11" i="6" s="1"/>
  <c r="B11"/>
  <c r="H24" i="7"/>
  <c r="S24"/>
  <c r="F13" i="6" s="1"/>
  <c r="S190" i="4"/>
  <c r="F22" i="3" s="1"/>
  <c r="H190" i="4"/>
  <c r="S19"/>
  <c r="F11" i="3" s="1"/>
  <c r="M46" i="4"/>
  <c r="C12" i="3" s="1"/>
  <c r="H72" i="4"/>
  <c r="M112"/>
  <c r="C14" i="3" s="1"/>
  <c r="H138" i="4"/>
  <c r="M170"/>
  <c r="C16" i="3" s="1"/>
  <c r="H176" i="4"/>
  <c r="I178"/>
  <c r="D18" i="3" s="1"/>
  <c r="F17" i="2" s="1"/>
  <c r="I188" i="4"/>
  <c r="D21" i="3" s="1"/>
  <c r="M188" i="4"/>
  <c r="C21" i="3" s="1"/>
  <c r="M190" i="4"/>
  <c r="C22" i="3" s="1"/>
  <c r="M19" i="4"/>
  <c r="C11" i="3" s="1"/>
  <c r="P19" i="4"/>
  <c r="E11" i="3" s="1"/>
  <c r="L178" i="4"/>
  <c r="B18" i="3" s="1"/>
  <c r="L190" i="4"/>
  <c r="B22" i="3" s="1"/>
  <c r="H178" i="4"/>
  <c r="S178"/>
  <c r="F18" i="3" s="1"/>
  <c r="H188" i="4"/>
  <c r="S188"/>
  <c r="F21" i="3" s="1"/>
  <c r="G178" i="4"/>
  <c r="D17" i="2"/>
  <c r="G11" i="1" l="1"/>
  <c r="I29" i="11"/>
  <c r="J29" s="1"/>
  <c r="B12" i="1"/>
  <c r="L103" i="10"/>
  <c r="B22" i="9" s="1"/>
  <c r="M102" i="10"/>
  <c r="C20" i="9" s="1"/>
  <c r="E18" i="8" s="1"/>
  <c r="M37" i="10"/>
  <c r="C15" i="9" s="1"/>
  <c r="E17" i="8" s="1"/>
  <c r="G103" i="10"/>
  <c r="H102"/>
  <c r="P103"/>
  <c r="E22" i="9" s="1"/>
  <c r="S37" i="10"/>
  <c r="F15" i="9" s="1"/>
  <c r="F18" i="8"/>
  <c r="F23" s="1"/>
  <c r="S102" i="10"/>
  <c r="F20" i="9" s="1"/>
  <c r="I103" i="10"/>
  <c r="D22" i="9" s="1"/>
  <c r="J22" i="8"/>
  <c r="M24" i="7"/>
  <c r="S25"/>
  <c r="F15" i="6" s="1"/>
  <c r="P25" i="7"/>
  <c r="E15" i="6" s="1"/>
  <c r="M25" i="7"/>
  <c r="C15" i="6" s="1"/>
  <c r="I25" i="7"/>
  <c r="D15" i="6" s="1"/>
  <c r="G25" i="7"/>
  <c r="J24" i="5"/>
  <c r="J22"/>
  <c r="F20"/>
  <c r="F24"/>
  <c r="F23"/>
  <c r="F22"/>
  <c r="J22" i="2"/>
  <c r="J23"/>
  <c r="J24"/>
  <c r="F24"/>
  <c r="F20"/>
  <c r="F22"/>
  <c r="F23"/>
  <c r="P178" i="4"/>
  <c r="E18" i="3" s="1"/>
  <c r="M178" i="4"/>
  <c r="C18" i="3" s="1"/>
  <c r="E17" i="2" s="1"/>
  <c r="S191" i="4"/>
  <c r="F24" i="3" s="1"/>
  <c r="H191" i="4"/>
  <c r="M191"/>
  <c r="C24" i="3" s="1"/>
  <c r="G191" i="4"/>
  <c r="I190"/>
  <c r="D22" i="3" s="1"/>
  <c r="L191" i="4"/>
  <c r="B24" i="3" s="1"/>
  <c r="P191" i="4"/>
  <c r="E24" i="3" s="1"/>
  <c r="J26" i="2"/>
  <c r="J28" s="1"/>
  <c r="G12" i="1" l="1"/>
  <c r="G13" s="1"/>
  <c r="I30" i="11"/>
  <c r="J30" s="1"/>
  <c r="J31"/>
  <c r="S103" i="10"/>
  <c r="F22" i="9" s="1"/>
  <c r="F22" i="8"/>
  <c r="H103" i="10"/>
  <c r="J23" i="8"/>
  <c r="M103" i="10"/>
  <c r="C22" i="9" s="1"/>
  <c r="J24" i="8"/>
  <c r="F20"/>
  <c r="F24"/>
  <c r="J26"/>
  <c r="J28" s="1"/>
  <c r="C13" i="6"/>
  <c r="E16" i="5" s="1"/>
  <c r="H25" i="7"/>
  <c r="J26" i="5"/>
  <c r="J28" s="1"/>
  <c r="I29" i="2"/>
  <c r="J29" s="1"/>
  <c r="J31" s="1"/>
  <c r="I191" i="4"/>
  <c r="D24" i="3" s="1"/>
  <c r="I29" i="8" l="1"/>
  <c r="J29" s="1"/>
  <c r="J31" s="1"/>
  <c r="I29" i="5"/>
  <c r="J29" s="1"/>
  <c r="J31" s="1"/>
</calcChain>
</file>

<file path=xl/sharedStrings.xml><?xml version="1.0" encoding="utf-8"?>
<sst xmlns="http://schemas.openxmlformats.org/spreadsheetml/2006/main" count="1182" uniqueCount="424">
  <si>
    <t>Rekapitulácia rozpočtu</t>
  </si>
  <si>
    <t>Stavba: Stavebné a technologické úpravy - oprava kotolne ZŠ Lisková</t>
  </si>
  <si>
    <t xml:space="preserve">           Sadzby DPH</t>
  </si>
  <si>
    <t>nízka</t>
  </si>
  <si>
    <t>vysoká</t>
  </si>
  <si>
    <t>Názov objektu</t>
  </si>
  <si>
    <t>ZRN</t>
  </si>
  <si>
    <t>VRN</t>
  </si>
  <si>
    <t>HZS</t>
  </si>
  <si>
    <t>Kompl.čin.</t>
  </si>
  <si>
    <t>Ost. náklady</t>
  </si>
  <si>
    <t>Cena</t>
  </si>
  <si>
    <t>Vykurovanie</t>
  </si>
  <si>
    <t>Zemné práce pre vonkajšie rozvody</t>
  </si>
  <si>
    <t>Vonkajšie rozvody</t>
  </si>
  <si>
    <t>Krycí list rozpočtu</t>
  </si>
  <si>
    <t xml:space="preserve">Ks: </t>
  </si>
  <si>
    <t>Objekt: Vykurovanie</t>
  </si>
  <si>
    <t xml:space="preserve">Zákazka: </t>
  </si>
  <si>
    <t xml:space="preserve">Spracoval: </t>
  </si>
  <si>
    <t xml:space="preserve">Dňa </t>
  </si>
  <si>
    <t>7. 7. 2014</t>
  </si>
  <si>
    <t>Odberateľ: OBEC LISKOVÁ</t>
  </si>
  <si>
    <t xml:space="preserve">IČO: </t>
  </si>
  <si>
    <t xml:space="preserve">DIČ: </t>
  </si>
  <si>
    <t>Dodávateľ: Vlastná firma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</si>
  <si>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</si>
  <si>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</si>
  <si>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</si>
  <si>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</si>
  <si>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</si>
  <si>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</si>
  <si>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</si>
  <si>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</si>
  <si>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</si>
  <si>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</si>
  <si>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</si>
  <si>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</si>
  <si>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</si>
  <si>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</si>
  <si>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</si>
  <si>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</si>
  <si>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</si>
  <si>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</si>
  <si>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</si>
  <si>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</si>
  <si>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</si>
  <si>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</si>
  <si>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</si>
  <si>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</si>
  <si>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</si>
  <si>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</si>
  <si>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</si>
  <si>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</si>
  <si>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</si>
  <si>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</si>
  <si>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</si>
  <si>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</si>
  <si>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</si>
  <si>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</si>
  <si>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</si>
  <si>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</si>
  <si>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7. 7. 2014</t>
  </si>
  <si>
    <t>Prehľad rozpočtových nákladov</t>
  </si>
  <si>
    <t>Práce PSV</t>
  </si>
  <si>
    <t>IZOLÁCIE TEPELNÉ BEŽNÝCH STAVEB. KONŠTRUKCIÍ</t>
  </si>
  <si>
    <t>ZTI-VNÚTORNÝ VODOVOD</t>
  </si>
  <si>
    <t>ÚSTREDNÉ VYKUROVANIE-KOTOLNE</t>
  </si>
  <si>
    <t>ÚSTREDNÉ VYKUROVANIE-STROJOVNE</t>
  </si>
  <si>
    <t>ÚSTREDNÉ VYKUROVANIE-ROZVOD POTRUBIA</t>
  </si>
  <si>
    <t>ÚSTREDNÉ VYKUROVANIE-ARMATÚRY</t>
  </si>
  <si>
    <t>NÁTERY</t>
  </si>
  <si>
    <t>HZS ZA SKÚŠKY A REVÍZIE</t>
  </si>
  <si>
    <t>Celkom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</si>
  <si>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</si>
  <si>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</si>
  <si>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</si>
  <si>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</si>
  <si>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</si>
  <si>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</si>
  <si>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</si>
  <si>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</si>
  <si>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</si>
  <si>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>713/A 4</t>
  </si>
  <si>
    <t>Montáž trubíc z PE, hr.15-20 mm,vnút.priemer do 38</t>
  </si>
  <si>
    <t>m</t>
  </si>
  <si>
    <t>Montáž trubíc z PE, hr.15-20 mm,vnút.priemer 42-70</t>
  </si>
  <si>
    <t>Montáž trubíc z PE, hr.30 mm,vnút.priemer 42-70</t>
  </si>
  <si>
    <t>Montáž trubíc z PE, hr.30 mm,vnút.priemer 76-95</t>
  </si>
  <si>
    <t>S/S20</t>
  </si>
  <si>
    <t>TUBOLIT izolácia - trubica   35/20-DG Armacell  AZ FLEX</t>
  </si>
  <si>
    <t>TUBOLIT izolácia - trubica   42/20-DG Armacell  AZ FLEX</t>
  </si>
  <si>
    <t>TUBOLIT izolácia - trubica   60/30-DG Armacell  AZ FLEX</t>
  </si>
  <si>
    <t>TUBOLIT izolácia - trubica   89/30-DG Armacell  AZ FLEX</t>
  </si>
  <si>
    <t>721/A 2</t>
  </si>
  <si>
    <t>Potrubie z oceľ.rúr pozink.bezšvík.bežných-11 353.0, 10 004.0 zvarov. bežných-11 343.00 DN 20</t>
  </si>
  <si>
    <t>Potrubie z oceľ.rúr pozink.bezšvík.bežných-11 353.0, 10 004.0 zvarov. bežných-11 343.00 DN 50</t>
  </si>
  <si>
    <t>Potrubie z rúr REHAU, rúrka univerzálna RAUTITAN flex DN 32,0x4,4 v kotúčoch</t>
  </si>
  <si>
    <t>Potrubie z rúr REHAU, rúrka univerzálna RAUTITAN flex DN 50,0x6,9 v tyčiach</t>
  </si>
  <si>
    <t>Prípojka vodovodná z oceľových rúr pre pevné pripojenie DN 25</t>
  </si>
  <si>
    <t>súb</t>
  </si>
  <si>
    <t>Prípojka vodovodná z oceľových rúr pre pevné pripojenie DN 50</t>
  </si>
  <si>
    <t>Montáž armatúry závitovej s jedným závitom, nástenka pre výtokový ventil G 3/4</t>
  </si>
  <si>
    <t>ks</t>
  </si>
  <si>
    <t>Montáž armatúry s dvoma závitmi, posúvač klinový G 3/4</t>
  </si>
  <si>
    <t>Montáž armatúry s dvoma závitmi, posúvač klinový G 2</t>
  </si>
  <si>
    <t>Montáž ventilu priameho, spätného,pod omietku,poistného,redukčného,šikmého G 3/4</t>
  </si>
  <si>
    <t>Montáž ventilu priameho, spätného,pod omietku,poistného,redukčného,šikmého G 1</t>
  </si>
  <si>
    <t>Montáž ventilu priameho, spätného,pod omietku,poistného,redukčného,šikmého G 2</t>
  </si>
  <si>
    <t>Montáž vodomeru závit. jednovtokového suchobežného G 3/4 (2 m3.h-1)</t>
  </si>
  <si>
    <t>731/A 4</t>
  </si>
  <si>
    <t>Ventil spätný závitový Ve 3030 - priamy G 3/4</t>
  </si>
  <si>
    <t>Ventil spätný závitový Ve 3030 - priamy G 2</t>
  </si>
  <si>
    <t>Ventil spätný závitový Ve 3038 - zvislý G 1</t>
  </si>
  <si>
    <t>Závitový medzikus Ve 4300 - priamy G 3/4</t>
  </si>
  <si>
    <t>P/PC</t>
  </si>
  <si>
    <t>Prietočná armatúra Flowjet 3/4 "</t>
  </si>
  <si>
    <t>Ventil poistný na SV 5/4-6/4", 8 bar</t>
  </si>
  <si>
    <t>S/S40</t>
  </si>
  <si>
    <t>Vodomer vm3-5   3/4</t>
  </si>
  <si>
    <t>S/S50</t>
  </si>
  <si>
    <t>IVAR Filter na úžitkovú vodu s odkalením, PN 10, DN 20  101.153.10</t>
  </si>
  <si>
    <t>Filter Y 3/4</t>
  </si>
  <si>
    <t>Guľový kohút 3/4 vonkajší-vonkajší voda</t>
  </si>
  <si>
    <t>Guľový kohút 2voda</t>
  </si>
  <si>
    <t>731/A 1</t>
  </si>
  <si>
    <t>Montáž kotla oceľového teplovodného na kvap.a plynné palivá s výkonom nad 35 do 70 kW</t>
  </si>
  <si>
    <t>Montáž hydraulickej kaskády</t>
  </si>
  <si>
    <t>kpl</t>
  </si>
  <si>
    <t>Montáž spalinovej kaskády kotlov</t>
  </si>
  <si>
    <t xml:space="preserve"> 7313V21111</t>
  </si>
  <si>
    <t xml:space="preserve">Montáž neutralizačného zariadenia </t>
  </si>
  <si>
    <t xml:space="preserve"> 7313WALEON</t>
  </si>
  <si>
    <t>Montáž úpravne vody s uvedením do prevádzky</t>
  </si>
  <si>
    <t>Presun hmôt pre kotolne umiestnené vo výške (hĺbke) do 6 m</t>
  </si>
  <si>
    <t>%</t>
  </si>
  <si>
    <t>731/B 1</t>
  </si>
  <si>
    <t>Demontáž kotla oceľového na kvapalné alebo plynné palivá s výkonom nad 100 do 125 kW,  -0,54225t</t>
  </si>
  <si>
    <t>Rozrezanie demontovaných kotlov oceľových s hmotnosťou do 500 kg</t>
  </si>
  <si>
    <t>Vypúšťanie vody z kotla do kanalizácie samospádom o v. pl.kotla nad 50 do 100 m2</t>
  </si>
  <si>
    <t>Vnútrostaveniskové premiestnenie vybúraných hmôt kotolní vodorovne do 6 m</t>
  </si>
  <si>
    <t>t</t>
  </si>
  <si>
    <t>Viessmann  neutralizačný granulát 8 kg</t>
  </si>
  <si>
    <t>Viessmann  úpravňa vody Aquaset 500-N</t>
  </si>
  <si>
    <t>Viessmann  Neutralizácia GENO - Neutra V N-70  7441823</t>
  </si>
  <si>
    <t>Viessmann  rozširovacia sada pre 2 a 3 vykurovací okruh 7164403</t>
  </si>
  <si>
    <t>Viessmann  úpravňa vody soľ pre obnovu 25 kg</t>
  </si>
  <si>
    <t>Viessmann  rúra 2,0 m D = 200 PPs  7339803</t>
  </si>
  <si>
    <t>Viessmann  koleno 87 st. D = 200 PPs  7339807</t>
  </si>
  <si>
    <t>Viessmann  revízny kus priamy D = 200 PPs  7339808</t>
  </si>
  <si>
    <t>Viessmann  prevzdušňovacia clona D = 200 PPs  7339811</t>
  </si>
  <si>
    <t xml:space="preserve"> 48475B2HA137</t>
  </si>
  <si>
    <t>Viessmann  kaskáda Vitodens 200-W B2HA, 3x80 kW s Vitotronic 300-K MW2B</t>
  </si>
  <si>
    <t xml:space="preserve"> 48475Z008341</t>
  </si>
  <si>
    <t>Viessmann  Vitotrol 200 A</t>
  </si>
  <si>
    <t xml:space="preserve"> 48475ZK00679</t>
  </si>
  <si>
    <t>Viessmann  spalinová kaskáda Vitodens 200 W 3x80/100kW radová zostava</t>
  </si>
  <si>
    <t xml:space="preserve"> 48475ZK00859</t>
  </si>
  <si>
    <t>Viessmann  hydraulická kaskádová radová zostava 3x80/100 kW  ZK00859</t>
  </si>
  <si>
    <t>731/A 2</t>
  </si>
  <si>
    <t>Montáž rozdeľovača a zberača dl. do 2,5 m</t>
  </si>
  <si>
    <t>Kombinovaný rozdeľovač a zberač MEIBES, pre 3 okruhy, dl. 1635, vývody DN 50  66457.10</t>
  </si>
  <si>
    <t xml:space="preserve"> 7321V11135</t>
  </si>
  <si>
    <t>Montáž hydraulického vyrovnávača tlakov</t>
  </si>
  <si>
    <t>Montáž ohrievača vody zásobníkového stojatého kombinovaného do PN 2, 5/1,0 objemu 1 000 l</t>
  </si>
  <si>
    <t>Expanzná nádoba Flexcon C 300/6 objem 300 L  s montážou</t>
  </si>
  <si>
    <t>Doplňovacie zariadenie automatické FLAMCO MVE 1 na plnenie vykurovacích systémov s montážou</t>
  </si>
  <si>
    <t>Expanzná nádoba na pitnú vodu AIRFIX P 80, tlak 10 barov - s montážou</t>
  </si>
  <si>
    <t>Montáž čerpadla (do potrubia) obehového špirálového DN 25</t>
  </si>
  <si>
    <t>Montáž čerpadla (do potrubia) obehového špirálového DN 50</t>
  </si>
  <si>
    <t xml:space="preserve"> 7324V29112</t>
  </si>
  <si>
    <t xml:space="preserve">Montáž čerpadlovej skupiny </t>
  </si>
  <si>
    <t>Presun hmôt pre strojovne v objektoch výšky do 6 m</t>
  </si>
  <si>
    <t>731/B 2</t>
  </si>
  <si>
    <t>Demontáž telesa rozdeľovača a zberača nad DN 100 do 200,  -0,09358t</t>
  </si>
  <si>
    <t>Demontáž ohrievača zásobníkového ležatého objemu nad 630 do 1600 l,  -0,70920t</t>
  </si>
  <si>
    <t>Demontáž ohrievača zásobníkového, rozrezanie demontovaného ohrievača objemu nad 630 do 1600 l</t>
  </si>
  <si>
    <t>Demontáž ohrievača zásobníkového, vypustenie vody z ohrievača objemu nad 630 do 1600 l</t>
  </si>
  <si>
    <t>Demontáž výmenníka tepla protiprúdového s vložkami tvaru U o v.pl. nad 6, 3 do 16,0 m2,  -0,62400t</t>
  </si>
  <si>
    <t>Demontáž výmenníka tepla protiprúdového, rozrezanie výmenníkov s vložkami tvaru U o v.p do 40,0 m2</t>
  </si>
  <si>
    <t>Rozrezanie podpernej konštrukcie ohrievača TUV,  -0,02700t</t>
  </si>
  <si>
    <t>Demontáž nádrže beztlakovej alebo tlakovej, odpojenie od rozvodov potrubia nádrže objemu do 500 l</t>
  </si>
  <si>
    <t>Demontáž nádrže beztlakovej alebo tlakovej, vypúšťanie vody z nádrže objemu nad 200 do 500 l</t>
  </si>
  <si>
    <t>Demontáž čerpadla obehového špirálového (do potrubia) DN 40,  -0,02100t</t>
  </si>
  <si>
    <t>Demontáž čerpadla obehového špirálového (do potrubia) DN 100,  -0,04400t</t>
  </si>
  <si>
    <t>Vnútrostaveniskové premiestnenie vybúraných hmôt strojovní vodorovne 100 m z objektov výšky do 6 m</t>
  </si>
  <si>
    <t>Meibes Victaulic prechodové skrutkovanie zo stabilizátora kvality do rozdeľovača s izoláciou DN 80</t>
  </si>
  <si>
    <t>pár</t>
  </si>
  <si>
    <t>Meibes Victaulic koniec pre privarenie DN 80 / DN 80</t>
  </si>
  <si>
    <t>Meibes Victaulic prechod rozdeľovač/V-UK, MK 60,3/11/2"</t>
  </si>
  <si>
    <t>MEIBES servopohon pre MK  230v/50 Hz</t>
  </si>
  <si>
    <t>MEIBES servopohon pre FL-MK  230v/50 Hz</t>
  </si>
  <si>
    <t>Stabilizátor kvality MEIBES s hydraulickou výhybkou, max. 280 kW, 12 m3/hod</t>
  </si>
  <si>
    <t xml:space="preserve"> 6654812WI</t>
  </si>
  <si>
    <t>Čerpadlová skupina MEIBES FL-MK, DN 50, rozstup 250 mm, čerpadlo Wilo Stratos 50/1-8, trojcestný ventil DN 50, kvs=14</t>
  </si>
  <si>
    <t xml:space="preserve"> 6681431WI</t>
  </si>
  <si>
    <t>Čerpadlová skupina MEIBES V-UK, DN 32, rozstup 250 mm, čerpadlo Wilo Stratos Para 30/1-7</t>
  </si>
  <si>
    <t xml:space="preserve"> 6683431WI</t>
  </si>
  <si>
    <t>Čerpadlová skupina MEIBES V-MK, DN 32, rozstup 250 mm, čerpadlo Wilo Stratos Para 30/1-7, trojcestný ventil DN 32, kvs=6,4</t>
  </si>
  <si>
    <t>uzatvárací ventil pre expanzomaty 1"-1" PN 10</t>
  </si>
  <si>
    <t>Čerpadlo GrundfosUPS 25-40 B</t>
  </si>
  <si>
    <t>Viessmann  rozširovacia sada zmiešavača NTC 10 K  7441998</t>
  </si>
  <si>
    <t>Viessmann  montážna sada pre doplnkovú sadu 2011</t>
  </si>
  <si>
    <t xml:space="preserve"> 48475Z004044</t>
  </si>
  <si>
    <t>Viessmann  Vitocell 100-V typ CVA 750 L  Z004044</t>
  </si>
  <si>
    <t>731/A 3</t>
  </si>
  <si>
    <t>Potrubie z rúrok závitových oceľových bezšvových bežných nízkotlakových DN 25</t>
  </si>
  <si>
    <t>Potrubie z rúrok závitových oceľových bezšvových bežných nízkotlakových DN 32</t>
  </si>
  <si>
    <t>Potrubie z rúrok závitových Príplatok k cene za zhotovenie prípojky z oceľ. rúrok závitových DN 32</t>
  </si>
  <si>
    <t>Potrubie z rúrok hladkých bezšvových nízkotlakových priemer 89/3, 6</t>
  </si>
  <si>
    <t>Príplatok za zhotovenie prípojky z hladkých rúrok priemer 89/3, 6</t>
  </si>
  <si>
    <t>Zhotovenie rúrkového prechodu z rúrok hladkých kovaním 80/ 50</t>
  </si>
  <si>
    <t>Tlaková skúška potrubia z oceľových rúrok do priem. 89/5</t>
  </si>
  <si>
    <t>Presun hmôt pre rozvody potrubia v objektoch výšky do 6 m</t>
  </si>
  <si>
    <t>731/B 3</t>
  </si>
  <si>
    <t>Demontáž potrubia z oceľových rúrok závitových nad 15 do DN 32,  -0,00320t</t>
  </si>
  <si>
    <t>Demontáž potrubia z oceľových rúrok závitových nad 32 do DN 50,  -0,00532t</t>
  </si>
  <si>
    <t>Demontáž potrubia z oceľových rúrok hladkých nad 89 do D 133,  -0,01384t</t>
  </si>
  <si>
    <t>Rozrezanie konzoly, podpery a výložníka pre potrubie z uholníkov L do 50x50x5 mm,  -0,00215t</t>
  </si>
  <si>
    <t>Vnútrostav. premiestnenie vybúraných hmôt rozvodov potrubia vodorovne do 100 m z obj. výš. do 6 m</t>
  </si>
  <si>
    <t>IVAR filter prírubový BRA.11.000.080  DN80</t>
  </si>
  <si>
    <t>Filter Y 1</t>
  </si>
  <si>
    <t>Filter Y 5/4</t>
  </si>
  <si>
    <t>Filter Y 2</t>
  </si>
  <si>
    <t>Guľový kohút 1" voda</t>
  </si>
  <si>
    <t>Guľový kohút 5/4"voda</t>
  </si>
  <si>
    <t>Ventil vypúšťací  1/2"</t>
  </si>
  <si>
    <t>Ventil vypúšťací  3/4"</t>
  </si>
  <si>
    <t>IVAR Automatický odvzdušňovací ventil  1/2", č. 00400660</t>
  </si>
  <si>
    <t xml:space="preserve">IVAR uzatváracia klapka Wafer J BRA.J9.000.080 DN80 </t>
  </si>
  <si>
    <t>Montáž armatúry prírubovej s dvomi prírubami PN 0, 6 DN 80</t>
  </si>
  <si>
    <t>Montáž závitovej armatúry s 1 závitom do G 1/2</t>
  </si>
  <si>
    <t>Montáž závitovej armatúry s 1 závitom G 3/4</t>
  </si>
  <si>
    <t>Montáž závitovej armatúry s 2 závitmi G 1</t>
  </si>
  <si>
    <t>Montáž závitovej armatúry s 2 závitmi G 5/4</t>
  </si>
  <si>
    <t>Ventil spätný závitový Ve 3030 - priamy G 5/4</t>
  </si>
  <si>
    <t>Závitový medzikus Ve 4300 - priamy G 1</t>
  </si>
  <si>
    <t>Závitový medzikus Ve 4300 - priamy G 5/4</t>
  </si>
  <si>
    <t>Ostatné horúcovodné armatúry, kondenzačná slučka na privarenie STN 13 7531.1 - zahnuté</t>
  </si>
  <si>
    <t>Teplomer technický s ochranným púzdrom - priamy typ 160 prev."A"</t>
  </si>
  <si>
    <t>Montáž teplomera s ochranným púzdrom alebo s pevnou stonkou</t>
  </si>
  <si>
    <t>Tlakomer deformačný kruhový B 0-10 MPa č.03313 priem. 160</t>
  </si>
  <si>
    <t>Ostatné meracie armatúry, návarok s rúrkovým závitom akosť mat. 22 353.0 G 1/2</t>
  </si>
  <si>
    <t>Ostatné meracie armatúry, návarok s rúrkovým závitom akosť mat. 22 353.0 G 3/4</t>
  </si>
  <si>
    <t>Presun hmôt pre armatúry v objektoch výšky do 6 m</t>
  </si>
  <si>
    <t>731/B 4</t>
  </si>
  <si>
    <t>Demontáž armatúry prírubovej s dvomi prírubami nad 100 do DN 150,  -0,08300t</t>
  </si>
  <si>
    <t>Demontáž príruby rozpojenie prírubového spoja do DN 50</t>
  </si>
  <si>
    <t>Demontáž príruby rozpojenie prírubového spoja nad 100 do DN 150</t>
  </si>
  <si>
    <t>Demontáž armatúry závitovej s jedným závitom do G 1/2 -0,00045t</t>
  </si>
  <si>
    <t>Demontáž armatúry závitovej s jedným závitom nad 1 do G 6/4,  -0,00190t</t>
  </si>
  <si>
    <t>Demontáž armatúry závitovej s dvomi závitmi nad 1/2 do G 1,  -0,00110t</t>
  </si>
  <si>
    <t>Demontáž armatúry závitovej s dvomi závitmi nad 6/4 do G 2,  -0,00350t</t>
  </si>
  <si>
    <t>Demontáž armatúry zmiešavacej trojcestnej "Mix A" DN 50,  -0,00436t</t>
  </si>
  <si>
    <t>Demontáž armatúry zmiešavacej trojcestnej "Mix A" DN 100,  -0,00926t</t>
  </si>
  <si>
    <t>Demontáž armatúry horúcovodnej, rozpojenie skrutkovania nad 25 do DN 40</t>
  </si>
  <si>
    <t>Demontáž armatúry horúcovodnej, rozpojenie skrutkovania nad 40 do DN 50</t>
  </si>
  <si>
    <t>Vnútrostaveniskové premiestnenie vybúraných hmôt armatúr do 6m</t>
  </si>
  <si>
    <t>731/C 4</t>
  </si>
  <si>
    <t>Kohútik čapový K 70-181-716 M 20 x 1, 5</t>
  </si>
  <si>
    <t>783/A 1</t>
  </si>
  <si>
    <t>Nátery kov.potr.a armatúr syntet. do DN 50 mm farby bielej jednonás. 1x email a základný náter</t>
  </si>
  <si>
    <t>Nátery kov.potr.a armatúr syntet. do DN 100 mm jednonás. 1x email a základný náter</t>
  </si>
  <si>
    <t>783/B 1</t>
  </si>
  <si>
    <t>Ostatné práce odmastenie chemickými rozpúšťadlami</t>
  </si>
  <si>
    <t>m2</t>
  </si>
  <si>
    <t>R/R 0</t>
  </si>
  <si>
    <t xml:space="preserve"> HZS výpomoc</t>
  </si>
  <si>
    <t>Práce ostatné, murárska výpomoc</t>
  </si>
  <si>
    <t xml:space="preserve"> PD UK</t>
  </si>
  <si>
    <t>Projekt UK realizačný - cena od projektanta</t>
  </si>
  <si>
    <t xml:space="preserve"> UK dokum</t>
  </si>
  <si>
    <t>Spracovanie dokladovej časti kotolne - prevádzkový poriadok</t>
  </si>
  <si>
    <t xml:space="preserve"> UK kotol</t>
  </si>
  <si>
    <t>Uvedenie spotrebiča kondenzačného do prevádzky do 100 kW</t>
  </si>
  <si>
    <t xml:space="preserve"> UK revízie</t>
  </si>
  <si>
    <t>Revízne správy</t>
  </si>
  <si>
    <t>Kpl</t>
  </si>
  <si>
    <t xml:space="preserve"> UK skúška</t>
  </si>
  <si>
    <t>Vykurovacia skúška - 72 hod</t>
  </si>
  <si>
    <t>hod</t>
  </si>
  <si>
    <t>Objekt: Zemné práce pre vonkajšie rozvody</t>
  </si>
  <si>
    <t>Práce HSV</t>
  </si>
  <si>
    <t>ZEMNÉ PRÁCE</t>
  </si>
  <si>
    <t>OSTATNÉ PRÁCE</t>
  </si>
  <si>
    <t xml:space="preserve">  1/A 1</t>
  </si>
  <si>
    <t>Výkop ryhy šírky 600-2000mm horn.3 do 100m3</t>
  </si>
  <si>
    <t>m3</t>
  </si>
  <si>
    <t>Zásyp sypaninou so zhutnením jám, šachiet, rýh, zárezov alebo okolo objektov do 100 m3</t>
  </si>
  <si>
    <t>Obsyp potrubia sypaninou z vhodných hornín 1 až 4 s prehodením sypaniny</t>
  </si>
  <si>
    <t>Úprava pláne v zárezoch v hornine 1-4 so zhutnením</t>
  </si>
  <si>
    <t>221/B 1</t>
  </si>
  <si>
    <t>Rozoberanie plochy z panelov + spätné položenie</t>
  </si>
  <si>
    <t>P/PE</t>
  </si>
  <si>
    <t xml:space="preserve">Piesok pre lôžko a obsyp potrubia 0-4                                                                                   </t>
  </si>
  <si>
    <t xml:space="preserve">t      </t>
  </si>
  <si>
    <t xml:space="preserve"> 13/B 1</t>
  </si>
  <si>
    <t>Búranie priečok železobetónových hr.do 100 mm,  -0,16800t</t>
  </si>
  <si>
    <t>221/C 1</t>
  </si>
  <si>
    <t>Očistenie vybúraných obrubníkov, krajníkov, dosiek alebo panelov z akéhokoľvek lôžka</t>
  </si>
  <si>
    <t>Objekt: Vonkajšie rozvody</t>
  </si>
  <si>
    <t>Montážne práce</t>
  </si>
  <si>
    <t>M-21 ELEKTROMONTÁŽE</t>
  </si>
  <si>
    <t>M-23 MONTÁŽ PRIEMYSELNÉHO POTRUBIA</t>
  </si>
  <si>
    <t>713/B 1</t>
  </si>
  <si>
    <t>Odstránenie tepelnej izolácie potrubia pásmi alebo fóliami potrubie,  -0,00210t</t>
  </si>
  <si>
    <t>Montáž posúvača, spätnej klapky,zariadenia pre magn.úpravu vody,ventilu plavák.dvojsedlového DN 80</t>
  </si>
  <si>
    <t>Montáž ventilu výtok., plavák.,vypúšť.,odvodňov.,kohút.plniaceho,vypúšťacieho PN 0.6, ventilov G 1/2</t>
  </si>
  <si>
    <t>Montáž armatúry s dvoma závitmi, posúvač klinový G 1</t>
  </si>
  <si>
    <t>Tlaková skúška vodovodného potrubia závitového do DN 50</t>
  </si>
  <si>
    <t>Prepláchnutie a dezinfekcia vodovodného potrubia do DN 80</t>
  </si>
  <si>
    <t>721/B 2</t>
  </si>
  <si>
    <t>Demontáž potrubia z oceľových rúrok závitových nad 25 do DN 40,  -0,00497t</t>
  </si>
  <si>
    <t>Demontáž potrubia z oceľových rúrok závitových nad 40 do DN 50,  -0,00670t</t>
  </si>
  <si>
    <t>Klapka uzatváracia medziprírubová, tesnenie EPDM/NBR  L32 171-616  PN 6-16 DN   80</t>
  </si>
  <si>
    <t>Vypúšťací guľový uzáver s hadicovým vývodom a uzáver.,mosadz 1/2</t>
  </si>
  <si>
    <t>Guľový kohút 2" voda</t>
  </si>
  <si>
    <t>Demontáž potrubia z oceľových rúrok hladkých nad 60, 3 do D 89,  -0,00841t</t>
  </si>
  <si>
    <t>Nátery kov.potr.a armatúr v kanáloch a šachtách syntet. do DN 100 mm jednonás. 1x email a základný náter</t>
  </si>
  <si>
    <t>921/M21</t>
  </si>
  <si>
    <t>Vodič  medený  montáž</t>
  </si>
  <si>
    <t xml:space="preserve"> 7ALDADD</t>
  </si>
  <si>
    <t>Monitorovací systém držiak alarm. drôtu dvojitý</t>
  </si>
  <si>
    <t xml:space="preserve"> 7ALRK645511P</t>
  </si>
  <si>
    <t>Monitorovací systém odbočná krabica ACIDUR 6455-11P</t>
  </si>
  <si>
    <t xml:space="preserve"> 7ALsadampom</t>
  </si>
  <si>
    <t xml:space="preserve">Sada montážnych pomôcok pre SP 120 </t>
  </si>
  <si>
    <t xml:space="preserve"> 7ALSL1P</t>
  </si>
  <si>
    <t>Monitorovací systém spojka lahčená L1-P</t>
  </si>
  <si>
    <t xml:space="preserve"> 7ALSVDR</t>
  </si>
  <si>
    <t>Monitorovací systém držiak rozvodovej krabice typu A</t>
  </si>
  <si>
    <t>Potrubie z oceľ.rúr pozink.bezšvík.bežných-11 353.0, 10 004.0 zvarov. bežných-11 343.00 DN 25 - montáž izolovaných rúr</t>
  </si>
  <si>
    <t>Potrubie z oceľ.rúr pozink.bezšvík.bežných-11 353.0, 10 004.0 zvarov. bežných-11 343.00 DN 50 - montáž izolovaných rúr</t>
  </si>
  <si>
    <t>923/M23</t>
  </si>
  <si>
    <t>Príplatok na zvar na zapenenie spoja D x t 33.7 x 2,9</t>
  </si>
  <si>
    <t>Príplatok na zvar na zapenenie spoja D x t 60.3 x 3,25</t>
  </si>
  <si>
    <t>Príplatok na zvar za zapenenie spoja  D x t 89 x 3.6</t>
  </si>
  <si>
    <t>Montáž potrubia z oceľových rúr trieda 11 - 13 D x t 89 x 3.6</t>
  </si>
  <si>
    <t>Montáž rúrových dielov privarovacích, tr. 11-13 do 1 kg D x t 89 x 3.6</t>
  </si>
  <si>
    <t>Čistenie potrubia prefúkavaním alebo preplachovaním DN 32</t>
  </si>
  <si>
    <t>Čistenie potrubia prefúkavaním alebo preplachovaním DN 50</t>
  </si>
  <si>
    <t>Čistenie potrubia prefúkavaním alebo preplachovaním DN 80</t>
  </si>
  <si>
    <t>Montáž upchávok pri prechode potrubia múrom alebo prechodkou D 76</t>
  </si>
  <si>
    <t>Montáž upchávok pri prechode potrubia múrom alebo prechodkou D 126</t>
  </si>
  <si>
    <t>Montáž upchávok pri prechode potrubia múrom alebo prechodkou D 180</t>
  </si>
  <si>
    <t xml:space="preserve"> Doprava</t>
  </si>
  <si>
    <t>Doprava potrubí</t>
  </si>
  <si>
    <t>km</t>
  </si>
  <si>
    <t xml:space="preserve"> 7GKBAL611004</t>
  </si>
  <si>
    <t>Guľový kohút obojstranne závitový 61.100.40.015 DN 15 BALLOMAX</t>
  </si>
  <si>
    <t xml:space="preserve"> 7GTPS090</t>
  </si>
  <si>
    <t>Prechod stenou pr. 090 mm</t>
  </si>
  <si>
    <t xml:space="preserve"> 7GTPS125</t>
  </si>
  <si>
    <t>Prechod stenou pr. 125 mm</t>
  </si>
  <si>
    <t xml:space="preserve"> 7GTPS180</t>
  </si>
  <si>
    <t>Prechod stenou pr. 180 mm</t>
  </si>
  <si>
    <t xml:space="preserve"> 7MVNPS634025</t>
  </si>
  <si>
    <t>Nobasil skruž PS 600 vnut. 34 mm hrúbka 25 mm dĺžka 1000 mm</t>
  </si>
  <si>
    <t xml:space="preserve"> 7MVNPS66103</t>
  </si>
  <si>
    <t>Nobasil skruž PS 600 vnut. 61 mm hrúbka 30 mm dĺžka 1000 mm</t>
  </si>
  <si>
    <t xml:space="preserve"> 7MVNPS68904</t>
  </si>
  <si>
    <t>Nobasil skruž PS 600 vnut. 89 mm hrúbka 40 mm dĺžka 1000 mm</t>
  </si>
  <si>
    <t xml:space="preserve"> 7ON033090G1</t>
  </si>
  <si>
    <t>Koleno pozink. 90 st . 33,7 mm</t>
  </si>
  <si>
    <t xml:space="preserve"> 7ON060090G1</t>
  </si>
  <si>
    <t>Koleno pozink. 90 st . 60,3 mm</t>
  </si>
  <si>
    <t xml:space="preserve"> 7ON088090C0</t>
  </si>
  <si>
    <t>rúrový oblúk R 3-88,9x3,2/90 st.</t>
  </si>
  <si>
    <t xml:space="preserve"> 7RP033006G10</t>
  </si>
  <si>
    <t>Rúra pozink 6m 33,7x 2,6mm</t>
  </si>
  <si>
    <t xml:space="preserve"> 7RP060006G10</t>
  </si>
  <si>
    <t>Rúra poz.zv. 60,3x3,25 / 6m</t>
  </si>
  <si>
    <t xml:space="preserve"> 7RP088006C00</t>
  </si>
  <si>
    <t>Rúra poz.zv. 88,9x3,2 / 6m</t>
  </si>
  <si>
    <t xml:space="preserve"> 7ZFRDHEC2100</t>
  </si>
  <si>
    <t>Zmršť. konc. DHEC 2100 ( 27-34/90)</t>
  </si>
  <si>
    <t xml:space="preserve"> 7ZFRDHEC2400</t>
  </si>
  <si>
    <t>Zmršť. konc. DHEC 2400 ( 60-76/125-140)</t>
  </si>
  <si>
    <t xml:space="preserve"> 7ZFRDHEC2500</t>
  </si>
  <si>
    <t>Zmršť. konc. DHEC 2500 ( 60-89/160-186)</t>
  </si>
  <si>
    <t xml:space="preserve"> 7ZPBP0090050</t>
  </si>
  <si>
    <t>Zmršťovacia presuvka 90-500</t>
  </si>
  <si>
    <t xml:space="preserve"> 7ZPBP0125505</t>
  </si>
  <si>
    <t>Zmršťovacia presuvka 125-500</t>
  </si>
  <si>
    <t xml:space="preserve"> 7ZPBP0180050</t>
  </si>
  <si>
    <t>Zmršťovacia presuvka 180-500</t>
  </si>
  <si>
    <t xml:space="preserve"> OH00090G1AP</t>
  </si>
  <si>
    <t>Oblúk ohýbaný DN 50 A 90 oceľ poz. zvar. 60,3x3,25- HDPE 125x3</t>
  </si>
  <si>
    <t xml:space="preserve"> OH033090G1AP</t>
  </si>
  <si>
    <t>Oblúk ohýbaný DN 25 A 90 oceľ poz. zvar. 33,7x2,9- HDPE 90x3</t>
  </si>
  <si>
    <t xml:space="preserve"> OH088090C1BP</t>
  </si>
  <si>
    <t>Oblúk ohýbaný DN 80 B 90 oceľ poz. zvar. 88,9x3,6- HDPE 180x3</t>
  </si>
  <si>
    <t xml:space="preserve"> RP033006G1AP</t>
  </si>
  <si>
    <t>Rúra priama DN 25 A 6 m oceľ poz. zvar. 33,7x2,9 - HDPE 90x3</t>
  </si>
  <si>
    <t xml:space="preserve"> RP060006G1AP</t>
  </si>
  <si>
    <t>Rúra priama DN 50 A 6 m oceľ poz. zvar. 60,3x3,25 - HDPE 125x3</t>
  </si>
  <si>
    <t xml:space="preserve"> RP088006COBP</t>
  </si>
  <si>
    <t>Rúra priama DN 80 B 6 m oceľ poz. zvar. 88,9x3,2 - HDPE 180x3</t>
  </si>
  <si>
    <t xml:space="preserve"> RP088012COBP</t>
  </si>
  <si>
    <t>Rúra priama DN 80 B 12 m oceľ poz. zvar. 88,9x3,2 - HDPE 180x3</t>
  </si>
  <si>
    <t xml:space="preserve"> S033120AP</t>
  </si>
  <si>
    <t>Spojka DN 25 A SP 120  33,7 - HDPE 90x3</t>
  </si>
  <si>
    <t xml:space="preserve"> S060120AP</t>
  </si>
  <si>
    <t>Spojka DN 50 A SP 120  60,3 - HDPE 125x3</t>
  </si>
  <si>
    <t xml:space="preserve"> S088120BP</t>
  </si>
  <si>
    <t>Spojka DN 80 B SP 120  88,9 - HDPE 180x3</t>
  </si>
  <si>
    <t xml:space="preserve"> TT033AP.00</t>
  </si>
  <si>
    <t>Tesnenie stenou tlakové DN 25 A  33,7 - HDPE 90x3,0</t>
  </si>
  <si>
    <t xml:space="preserve"> TT060AP.00</t>
  </si>
  <si>
    <t>Tesnenie stenou tlakové DN 50 A  60,3 - HDPE 125x3,0</t>
  </si>
  <si>
    <t xml:space="preserve"> TT088BP00</t>
  </si>
  <si>
    <t>Tesnenie stenou tlakové DN 80 B 88,9-HDPE 180x3</t>
  </si>
  <si>
    <t xml:space="preserve"> VK033040AP00</t>
  </si>
  <si>
    <t>Vankúš kompenzačný DN 25 A 33,7-HDPE 90x3</t>
  </si>
  <si>
    <t xml:space="preserve"> VK060040AP00</t>
  </si>
  <si>
    <t>Vankúš kompenzačný DN 50 A 60,3-HDPE 125x3</t>
  </si>
  <si>
    <t xml:space="preserve"> VK088040BP00</t>
  </si>
  <si>
    <t>Vankúš kompenzačný DN 80 B 88,9-HDPE 180x3</t>
  </si>
  <si>
    <t>Výstražná fólia BIELA - VODOVOD, 1 kotúč=500m, Campri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</si>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</sst>
</file>

<file path=xl/styles.xml><?xml version="1.0" encoding="utf-8"?>
<styleSheet xmlns="http://schemas.openxmlformats.org/spreadsheetml/2006/main">
  <numFmts count="4">
    <numFmt numFmtId="164" formatCode="###\ ###\ ##0.00"/>
    <numFmt numFmtId="165" formatCode="###\ ###\ ##0.0000"/>
    <numFmt numFmtId="166" formatCode="###\ ###\ ##0.000"/>
    <numFmt numFmtId="167" formatCode="########################################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17" xfId="0" applyFont="1" applyFill="1" applyBorder="1"/>
    <xf numFmtId="0" fontId="5" fillId="0" borderId="22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167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167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165" fontId="5" fillId="0" borderId="0" xfId="0" applyNumberFormat="1" applyFont="1" applyAlignment="1">
      <alignment wrapText="1"/>
    </xf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5"/>
  <sheetViews>
    <sheetView workbookViewId="0">
      <selection activeCell="B7" sqref="B7"/>
    </sheetView>
  </sheetViews>
  <sheetFormatPr defaultRowHeight="15"/>
  <cols>
    <col min="1" max="1" width="35.7109375" customWidth="1"/>
    <col min="2" max="3" width="15.7109375" customWidth="1"/>
    <col min="4" max="6" width="8.7109375" customWidth="1"/>
    <col min="7" max="7" width="15.7109375" customWidth="1"/>
    <col min="9" max="26" width="0" hidden="1" customWidth="1"/>
  </cols>
  <sheetData>
    <row r="1" spans="1:26">
      <c r="A1" s="3"/>
      <c r="B1" s="3"/>
      <c r="C1" s="3"/>
      <c r="D1" s="3"/>
      <c r="E1" s="3"/>
      <c r="F1" s="3"/>
      <c r="G1" s="3"/>
    </row>
    <row r="2" spans="1:26">
      <c r="A2" s="4" t="s">
        <v>0</v>
      </c>
      <c r="B2" s="3"/>
      <c r="C2" s="3"/>
      <c r="D2" s="3"/>
      <c r="E2" s="3"/>
      <c r="F2" s="6" t="s">
        <v>2</v>
      </c>
      <c r="G2" s="6"/>
    </row>
    <row r="3" spans="1:26">
      <c r="A3" s="3"/>
      <c r="B3" s="3"/>
      <c r="C3" s="3"/>
      <c r="D3" s="3"/>
      <c r="E3" s="3"/>
      <c r="F3" s="7" t="s">
        <v>3</v>
      </c>
      <c r="G3" s="7" t="s">
        <v>4</v>
      </c>
    </row>
    <row r="4" spans="1:26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>
      <c r="A5" s="3"/>
      <c r="B5" s="3"/>
      <c r="C5" s="3"/>
      <c r="D5" s="3"/>
      <c r="E5" s="3"/>
      <c r="F5" s="3"/>
      <c r="G5" s="3"/>
    </row>
    <row r="6" spans="1:26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>
      <c r="A7" s="179" t="s">
        <v>12</v>
      </c>
      <c r="B7" s="180">
        <f>'SO 5868'!I191-Rekapitulácia!D7</f>
        <v>0</v>
      </c>
      <c r="C7" s="180">
        <f>'Kryci_list 5868'!J26</f>
        <v>0</v>
      </c>
      <c r="D7" s="180">
        <v>0</v>
      </c>
      <c r="E7" s="180">
        <f>'Kryci_list 5868'!J17</f>
        <v>0</v>
      </c>
      <c r="F7" s="180">
        <v>0</v>
      </c>
      <c r="G7" s="180">
        <f>B7+C7+D7+E7+F7</f>
        <v>0</v>
      </c>
      <c r="Q7">
        <v>30.126000000000001</v>
      </c>
    </row>
    <row r="8" spans="1:26">
      <c r="A8" s="179" t="s">
        <v>13</v>
      </c>
      <c r="B8" s="180">
        <f>'SO 5870'!I25-Rekapitulácia!D8</f>
        <v>0</v>
      </c>
      <c r="C8" s="180">
        <f>'Kryci_list 5870'!J26</f>
        <v>0</v>
      </c>
      <c r="D8" s="180">
        <v>0</v>
      </c>
      <c r="E8" s="180">
        <f>'Kryci_list 5870'!J17</f>
        <v>0</v>
      </c>
      <c r="F8" s="180">
        <v>0</v>
      </c>
      <c r="G8" s="180">
        <f>B8+C8+D8+E8+F8</f>
        <v>0</v>
      </c>
      <c r="Q8">
        <v>30.126000000000001</v>
      </c>
    </row>
    <row r="9" spans="1:26">
      <c r="A9" s="70" t="s">
        <v>14</v>
      </c>
      <c r="B9" s="77">
        <f>'SO 5871'!I103-Rekapitulácia!D9</f>
        <v>0</v>
      </c>
      <c r="C9" s="77">
        <f>'Kryci_list 5871'!J26</f>
        <v>0</v>
      </c>
      <c r="D9" s="77">
        <v>0</v>
      </c>
      <c r="E9" s="77">
        <f>'Kryci_list 5871'!J17</f>
        <v>0</v>
      </c>
      <c r="F9" s="77">
        <v>0</v>
      </c>
      <c r="G9" s="77">
        <f>B9+C9+D9+E9+F9</f>
        <v>0</v>
      </c>
      <c r="Q9">
        <v>30.126000000000001</v>
      </c>
    </row>
    <row r="10" spans="1:26">
      <c r="A10" s="186" t="s">
        <v>419</v>
      </c>
      <c r="B10" s="187">
        <f t="shared" ref="B10:G10" si="0">SUM(B7:B9)</f>
        <v>0</v>
      </c>
      <c r="C10" s="187">
        <f t="shared" si="0"/>
        <v>0</v>
      </c>
      <c r="D10" s="187">
        <f t="shared" si="0"/>
        <v>0</v>
      </c>
      <c r="E10" s="187">
        <f t="shared" si="0"/>
        <v>0</v>
      </c>
      <c r="F10" s="187">
        <f t="shared" si="0"/>
        <v>0</v>
      </c>
      <c r="G10" s="187">
        <f t="shared" si="0"/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>
      <c r="A11" s="184" t="s">
        <v>420</v>
      </c>
      <c r="B11" s="185">
        <f>SUM(Rekapitulácia!G7:'Rekapitulácia'!G9)-SUM('SO 5871'!K9:'SO 5871'!K102)</f>
        <v>0</v>
      </c>
      <c r="C11" s="185"/>
      <c r="D11" s="185"/>
      <c r="E11" s="185"/>
      <c r="F11" s="185"/>
      <c r="G11" s="185">
        <f>ROUND(((ROUND(B11,2)*20)/100),2)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>
      <c r="A12" s="5" t="s">
        <v>421</v>
      </c>
      <c r="B12" s="182">
        <f>(G10-B11)</f>
        <v>0</v>
      </c>
      <c r="C12" s="182"/>
      <c r="D12" s="182"/>
      <c r="E12" s="182"/>
      <c r="F12" s="182"/>
      <c r="G12" s="182">
        <f>ROUND(((ROUND(B12,2)*0)/100),2)</f>
        <v>0</v>
      </c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>
      <c r="A13" s="5" t="s">
        <v>422</v>
      </c>
      <c r="B13" s="182"/>
      <c r="C13" s="182"/>
      <c r="D13" s="182"/>
      <c r="E13" s="182"/>
      <c r="F13" s="182"/>
      <c r="G13" s="182">
        <f>SUM(G10:G12)</f>
        <v>0</v>
      </c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>
      <c r="A14" s="10"/>
      <c r="B14" s="183"/>
      <c r="C14" s="183"/>
      <c r="D14" s="183"/>
      <c r="E14" s="183"/>
      <c r="F14" s="183"/>
      <c r="G14" s="183"/>
    </row>
    <row r="15" spans="1:26">
      <c r="A15" s="10"/>
      <c r="B15" s="183"/>
      <c r="C15" s="183"/>
      <c r="D15" s="183"/>
      <c r="E15" s="183"/>
      <c r="F15" s="183"/>
      <c r="G15" s="183"/>
    </row>
    <row r="16" spans="1:26">
      <c r="A16" s="10"/>
      <c r="B16" s="183"/>
      <c r="C16" s="183"/>
      <c r="D16" s="183"/>
      <c r="E16" s="183"/>
      <c r="F16" s="183"/>
      <c r="G16" s="183"/>
    </row>
    <row r="17" spans="1:7">
      <c r="A17" s="10"/>
      <c r="B17" s="183"/>
      <c r="C17" s="183"/>
      <c r="D17" s="183"/>
      <c r="E17" s="183"/>
      <c r="F17" s="183"/>
      <c r="G17" s="183"/>
    </row>
    <row r="18" spans="1:7">
      <c r="A18" s="10"/>
      <c r="B18" s="183"/>
      <c r="C18" s="183"/>
      <c r="D18" s="183"/>
      <c r="E18" s="183"/>
      <c r="F18" s="183"/>
      <c r="G18" s="183"/>
    </row>
    <row r="19" spans="1:7">
      <c r="A19" s="10"/>
      <c r="B19" s="183"/>
      <c r="C19" s="183"/>
      <c r="D19" s="183"/>
      <c r="E19" s="183"/>
      <c r="F19" s="183"/>
      <c r="G19" s="183"/>
    </row>
    <row r="20" spans="1:7">
      <c r="A20" s="10"/>
      <c r="B20" s="183"/>
      <c r="C20" s="183"/>
      <c r="D20" s="183"/>
      <c r="E20" s="183"/>
      <c r="F20" s="183"/>
      <c r="G20" s="183"/>
    </row>
    <row r="21" spans="1:7">
      <c r="A21" s="10"/>
      <c r="B21" s="183"/>
      <c r="C21" s="183"/>
      <c r="D21" s="183"/>
      <c r="E21" s="183"/>
      <c r="F21" s="183"/>
      <c r="G21" s="183"/>
    </row>
    <row r="22" spans="1:7">
      <c r="A22" s="10"/>
      <c r="B22" s="183"/>
      <c r="C22" s="183"/>
      <c r="D22" s="183"/>
      <c r="E22" s="183"/>
      <c r="F22" s="183"/>
      <c r="G22" s="183"/>
    </row>
    <row r="23" spans="1:7">
      <c r="A23" s="10"/>
      <c r="B23" s="183"/>
      <c r="C23" s="183"/>
      <c r="D23" s="183"/>
      <c r="E23" s="183"/>
      <c r="F23" s="183"/>
      <c r="G23" s="183"/>
    </row>
    <row r="24" spans="1:7">
      <c r="A24" s="10"/>
      <c r="B24" s="183"/>
      <c r="C24" s="183"/>
      <c r="D24" s="183"/>
      <c r="E24" s="183"/>
      <c r="F24" s="183"/>
      <c r="G24" s="183"/>
    </row>
    <row r="25" spans="1:7">
      <c r="A25" s="10"/>
      <c r="B25" s="183"/>
      <c r="C25" s="183"/>
      <c r="D25" s="183"/>
      <c r="E25" s="183"/>
      <c r="F25" s="183"/>
      <c r="G25" s="183"/>
    </row>
    <row r="26" spans="1:7">
      <c r="A26" s="10"/>
      <c r="B26" s="183"/>
      <c r="C26" s="183"/>
      <c r="D26" s="183"/>
      <c r="E26" s="183"/>
      <c r="F26" s="183"/>
      <c r="G26" s="183"/>
    </row>
    <row r="27" spans="1:7">
      <c r="A27" s="10"/>
      <c r="B27" s="183"/>
      <c r="C27" s="183"/>
      <c r="D27" s="183"/>
      <c r="E27" s="183"/>
      <c r="F27" s="183"/>
      <c r="G27" s="183"/>
    </row>
    <row r="28" spans="1:7">
      <c r="A28" s="10"/>
      <c r="B28" s="183"/>
      <c r="C28" s="183"/>
      <c r="D28" s="183"/>
      <c r="E28" s="183"/>
      <c r="F28" s="183"/>
      <c r="G28" s="183"/>
    </row>
    <row r="29" spans="1:7">
      <c r="A29" s="10"/>
      <c r="B29" s="183"/>
      <c r="C29" s="183"/>
      <c r="D29" s="183"/>
      <c r="E29" s="183"/>
      <c r="F29" s="183"/>
      <c r="G29" s="183"/>
    </row>
    <row r="30" spans="1:7">
      <c r="A30" s="10"/>
      <c r="B30" s="183"/>
      <c r="C30" s="183"/>
      <c r="D30" s="183"/>
      <c r="E30" s="183"/>
      <c r="F30" s="183"/>
      <c r="G30" s="183"/>
    </row>
    <row r="31" spans="1:7">
      <c r="A31" s="10"/>
      <c r="B31" s="183"/>
      <c r="C31" s="183"/>
      <c r="D31" s="183"/>
      <c r="E31" s="183"/>
      <c r="F31" s="183"/>
      <c r="G31" s="183"/>
    </row>
    <row r="32" spans="1:7">
      <c r="A32" s="10"/>
      <c r="B32" s="183"/>
      <c r="C32" s="183"/>
      <c r="D32" s="183"/>
      <c r="E32" s="183"/>
      <c r="F32" s="183"/>
      <c r="G32" s="183"/>
    </row>
    <row r="33" spans="1:7">
      <c r="A33" s="10"/>
      <c r="B33" s="183"/>
      <c r="C33" s="183"/>
      <c r="D33" s="183"/>
      <c r="E33" s="183"/>
      <c r="F33" s="183"/>
      <c r="G33" s="183"/>
    </row>
    <row r="34" spans="1:7">
      <c r="A34" s="10"/>
      <c r="B34" s="183"/>
      <c r="C34" s="183"/>
      <c r="D34" s="183"/>
      <c r="E34" s="183"/>
      <c r="F34" s="183"/>
      <c r="G34" s="183"/>
    </row>
    <row r="35" spans="1:7">
      <c r="A35" s="10"/>
      <c r="B35" s="183"/>
      <c r="C35" s="183"/>
      <c r="D35" s="183"/>
      <c r="E35" s="183"/>
      <c r="F35" s="183"/>
      <c r="G35" s="183"/>
    </row>
    <row r="36" spans="1:7">
      <c r="A36" s="1"/>
      <c r="B36" s="149"/>
      <c r="C36" s="149"/>
      <c r="D36" s="149"/>
      <c r="E36" s="149"/>
      <c r="F36" s="149"/>
      <c r="G36" s="149"/>
    </row>
    <row r="37" spans="1:7">
      <c r="A37" s="1"/>
      <c r="B37" s="149"/>
      <c r="C37" s="149"/>
      <c r="D37" s="149"/>
      <c r="E37" s="149"/>
      <c r="F37" s="149"/>
      <c r="G37" s="149"/>
    </row>
    <row r="38" spans="1:7">
      <c r="A38" s="1"/>
      <c r="B38" s="149"/>
      <c r="C38" s="149"/>
      <c r="D38" s="149"/>
      <c r="E38" s="149"/>
      <c r="F38" s="149"/>
      <c r="G38" s="149"/>
    </row>
    <row r="39" spans="1:7">
      <c r="A39" s="1"/>
      <c r="B39" s="149"/>
      <c r="C39" s="149"/>
      <c r="D39" s="149"/>
      <c r="E39" s="149"/>
      <c r="F39" s="149"/>
      <c r="G39" s="149"/>
    </row>
    <row r="40" spans="1:7">
      <c r="A40" s="1"/>
      <c r="B40" s="149"/>
      <c r="C40" s="149"/>
      <c r="D40" s="149"/>
      <c r="E40" s="149"/>
      <c r="F40" s="149"/>
      <c r="G40" s="149"/>
    </row>
    <row r="41" spans="1:7">
      <c r="A41" s="1"/>
      <c r="B41" s="149"/>
      <c r="C41" s="149"/>
      <c r="D41" s="149"/>
      <c r="E41" s="149"/>
      <c r="F41" s="149"/>
      <c r="G41" s="149"/>
    </row>
    <row r="42" spans="1:7">
      <c r="A42" s="1"/>
      <c r="B42" s="149"/>
      <c r="C42" s="149"/>
      <c r="D42" s="149"/>
      <c r="E42" s="149"/>
      <c r="F42" s="149"/>
      <c r="G42" s="149"/>
    </row>
    <row r="43" spans="1:7">
      <c r="A43" s="1"/>
      <c r="B43" s="149"/>
      <c r="C43" s="149"/>
      <c r="D43" s="149"/>
      <c r="E43" s="149"/>
      <c r="F43" s="149"/>
      <c r="G43" s="149"/>
    </row>
    <row r="44" spans="1:7">
      <c r="A44" s="1"/>
      <c r="B44" s="149"/>
      <c r="C44" s="149"/>
      <c r="D44" s="149"/>
      <c r="E44" s="149"/>
      <c r="F44" s="149"/>
      <c r="G44" s="149"/>
    </row>
    <row r="45" spans="1:7">
      <c r="A45" s="1"/>
      <c r="B45" s="149"/>
      <c r="C45" s="149"/>
      <c r="D45" s="149"/>
      <c r="E45" s="149"/>
      <c r="F45" s="149"/>
      <c r="G45" s="149"/>
    </row>
    <row r="46" spans="1:7">
      <c r="A46" s="1"/>
      <c r="B46" s="149"/>
      <c r="C46" s="149"/>
      <c r="D46" s="149"/>
      <c r="E46" s="149"/>
      <c r="F46" s="149"/>
      <c r="G46" s="149"/>
    </row>
    <row r="47" spans="1:7">
      <c r="A47" s="1"/>
      <c r="B47" s="149"/>
      <c r="C47" s="149"/>
      <c r="D47" s="149"/>
      <c r="E47" s="149"/>
      <c r="F47" s="149"/>
      <c r="G47" s="149"/>
    </row>
    <row r="48" spans="1:7">
      <c r="A48" s="1"/>
      <c r="B48" s="149"/>
      <c r="C48" s="149"/>
      <c r="D48" s="149"/>
      <c r="E48" s="149"/>
      <c r="F48" s="149"/>
      <c r="G48" s="149"/>
    </row>
    <row r="49" spans="1:7">
      <c r="A49" s="1"/>
      <c r="B49" s="149"/>
      <c r="C49" s="149"/>
      <c r="D49" s="149"/>
      <c r="E49" s="149"/>
      <c r="F49" s="149"/>
      <c r="G49" s="149"/>
    </row>
    <row r="50" spans="1:7">
      <c r="A50" s="1"/>
      <c r="B50" s="149"/>
      <c r="C50" s="149"/>
      <c r="D50" s="149"/>
      <c r="E50" s="149"/>
      <c r="F50" s="149"/>
      <c r="G50" s="149"/>
    </row>
    <row r="51" spans="1:7">
      <c r="B51" s="181"/>
      <c r="C51" s="181"/>
      <c r="D51" s="181"/>
      <c r="E51" s="181"/>
      <c r="F51" s="181"/>
      <c r="G51" s="181"/>
    </row>
    <row r="52" spans="1:7">
      <c r="B52" s="181"/>
      <c r="C52" s="181"/>
      <c r="D52" s="181"/>
      <c r="E52" s="181"/>
      <c r="F52" s="181"/>
      <c r="G52" s="181"/>
    </row>
    <row r="53" spans="1:7">
      <c r="B53" s="181"/>
      <c r="C53" s="181"/>
      <c r="D53" s="181"/>
      <c r="E53" s="181"/>
      <c r="F53" s="181"/>
      <c r="G53" s="181"/>
    </row>
    <row r="54" spans="1:7">
      <c r="B54" s="181"/>
      <c r="C54" s="181"/>
      <c r="D54" s="181"/>
      <c r="E54" s="181"/>
      <c r="F54" s="181"/>
      <c r="G54" s="181"/>
    </row>
    <row r="55" spans="1:7">
      <c r="B55" s="181"/>
      <c r="C55" s="181"/>
      <c r="D55" s="181"/>
      <c r="E55" s="181"/>
      <c r="F55" s="181"/>
      <c r="G55" s="181"/>
    </row>
    <row r="56" spans="1:7">
      <c r="B56" s="181"/>
      <c r="C56" s="181"/>
      <c r="D56" s="181"/>
      <c r="E56" s="181"/>
      <c r="F56" s="181"/>
      <c r="G56" s="181"/>
    </row>
    <row r="57" spans="1:7">
      <c r="B57" s="181"/>
      <c r="C57" s="181"/>
      <c r="D57" s="181"/>
      <c r="E57" s="181"/>
      <c r="F57" s="181"/>
      <c r="G57" s="181"/>
    </row>
    <row r="58" spans="1:7">
      <c r="B58" s="181"/>
      <c r="C58" s="181"/>
      <c r="D58" s="181"/>
      <c r="E58" s="181"/>
      <c r="F58" s="181"/>
      <c r="G58" s="181"/>
    </row>
    <row r="59" spans="1:7">
      <c r="B59" s="181"/>
      <c r="C59" s="181"/>
      <c r="D59" s="181"/>
      <c r="E59" s="181"/>
      <c r="F59" s="181"/>
      <c r="G59" s="181"/>
    </row>
    <row r="60" spans="1:7">
      <c r="B60" s="181"/>
      <c r="C60" s="181"/>
      <c r="D60" s="181"/>
      <c r="E60" s="181"/>
      <c r="F60" s="181"/>
      <c r="G60" s="181"/>
    </row>
    <row r="61" spans="1:7">
      <c r="B61" s="181"/>
      <c r="C61" s="181"/>
      <c r="D61" s="181"/>
      <c r="E61" s="181"/>
      <c r="F61" s="181"/>
      <c r="G61" s="181"/>
    </row>
    <row r="62" spans="1:7">
      <c r="B62" s="181"/>
      <c r="C62" s="181"/>
      <c r="D62" s="181"/>
      <c r="E62" s="181"/>
      <c r="F62" s="181"/>
      <c r="G62" s="181"/>
    </row>
    <row r="63" spans="1:7">
      <c r="B63" s="181"/>
      <c r="C63" s="181"/>
      <c r="D63" s="181"/>
      <c r="E63" s="181"/>
      <c r="F63" s="181"/>
      <c r="G63" s="181"/>
    </row>
    <row r="64" spans="1:7">
      <c r="B64" s="181"/>
      <c r="C64" s="181"/>
      <c r="D64" s="181"/>
      <c r="E64" s="181"/>
      <c r="F64" s="181"/>
      <c r="G64" s="181"/>
    </row>
    <row r="65" spans="2:7">
      <c r="B65" s="181"/>
      <c r="C65" s="181"/>
      <c r="D65" s="181"/>
      <c r="E65" s="181"/>
      <c r="F65" s="181"/>
      <c r="G65" s="181"/>
    </row>
    <row r="66" spans="2:7">
      <c r="B66" s="181"/>
      <c r="C66" s="181"/>
      <c r="D66" s="181"/>
      <c r="E66" s="181"/>
      <c r="F66" s="181"/>
      <c r="G66" s="181"/>
    </row>
    <row r="67" spans="2:7">
      <c r="B67" s="181"/>
      <c r="C67" s="181"/>
      <c r="D67" s="181"/>
      <c r="E67" s="181"/>
      <c r="F67" s="181"/>
      <c r="G67" s="181"/>
    </row>
    <row r="68" spans="2:7">
      <c r="B68" s="181"/>
      <c r="C68" s="181"/>
      <c r="D68" s="181"/>
      <c r="E68" s="181"/>
      <c r="F68" s="181"/>
      <c r="G68" s="181"/>
    </row>
    <row r="69" spans="2:7">
      <c r="B69" s="181"/>
      <c r="C69" s="181"/>
      <c r="D69" s="181"/>
      <c r="E69" s="181"/>
      <c r="F69" s="181"/>
      <c r="G69" s="181"/>
    </row>
    <row r="70" spans="2:7">
      <c r="B70" s="181"/>
      <c r="C70" s="181"/>
      <c r="D70" s="181"/>
      <c r="E70" s="181"/>
      <c r="F70" s="181"/>
      <c r="G70" s="181"/>
    </row>
    <row r="71" spans="2:7">
      <c r="B71" s="181"/>
      <c r="C71" s="181"/>
      <c r="D71" s="181"/>
      <c r="E71" s="181"/>
      <c r="F71" s="181"/>
      <c r="G71" s="181"/>
    </row>
    <row r="72" spans="2:7">
      <c r="B72" s="181"/>
      <c r="C72" s="181"/>
      <c r="D72" s="181"/>
      <c r="E72" s="181"/>
      <c r="F72" s="181"/>
      <c r="G72" s="181"/>
    </row>
    <row r="73" spans="2:7">
      <c r="B73" s="181"/>
      <c r="C73" s="181"/>
      <c r="D73" s="181"/>
      <c r="E73" s="181"/>
      <c r="F73" s="181"/>
      <c r="G73" s="181"/>
    </row>
    <row r="74" spans="2:7">
      <c r="B74" s="181"/>
      <c r="C74" s="181"/>
      <c r="D74" s="181"/>
      <c r="E74" s="181"/>
      <c r="F74" s="181"/>
      <c r="G74" s="181"/>
    </row>
    <row r="75" spans="2:7">
      <c r="B75" s="181"/>
      <c r="C75" s="181"/>
      <c r="D75" s="181"/>
      <c r="E75" s="181"/>
      <c r="F75" s="181"/>
      <c r="G75" s="181"/>
    </row>
    <row r="76" spans="2:7">
      <c r="B76" s="181"/>
      <c r="C76" s="181"/>
      <c r="D76" s="181"/>
      <c r="E76" s="181"/>
      <c r="F76" s="181"/>
      <c r="G76" s="181"/>
    </row>
    <row r="77" spans="2:7">
      <c r="B77" s="181"/>
      <c r="C77" s="181"/>
      <c r="D77" s="181"/>
      <c r="E77" s="181"/>
      <c r="F77" s="181"/>
      <c r="G77" s="181"/>
    </row>
    <row r="78" spans="2:7">
      <c r="B78" s="181"/>
      <c r="C78" s="181"/>
      <c r="D78" s="181"/>
      <c r="E78" s="181"/>
      <c r="F78" s="181"/>
      <c r="G78" s="181"/>
    </row>
    <row r="79" spans="2:7">
      <c r="B79" s="181"/>
      <c r="C79" s="181"/>
      <c r="D79" s="181"/>
      <c r="E79" s="181"/>
      <c r="F79" s="181"/>
      <c r="G79" s="181"/>
    </row>
    <row r="80" spans="2:7">
      <c r="B80" s="181"/>
      <c r="C80" s="181"/>
      <c r="D80" s="181"/>
      <c r="E80" s="181"/>
      <c r="F80" s="181"/>
      <c r="G80" s="181"/>
    </row>
    <row r="81" spans="2:7">
      <c r="B81" s="181"/>
      <c r="C81" s="181"/>
      <c r="D81" s="181"/>
      <c r="E81" s="181"/>
      <c r="F81" s="181"/>
      <c r="G81" s="181"/>
    </row>
    <row r="82" spans="2:7">
      <c r="B82" s="181"/>
      <c r="C82" s="181"/>
      <c r="D82" s="181"/>
      <c r="E82" s="181"/>
      <c r="F82" s="181"/>
      <c r="G82" s="181"/>
    </row>
    <row r="83" spans="2:7">
      <c r="B83" s="181"/>
      <c r="C83" s="181"/>
      <c r="D83" s="181"/>
      <c r="E83" s="181"/>
      <c r="F83" s="181"/>
      <c r="G83" s="181"/>
    </row>
    <row r="84" spans="2:7">
      <c r="B84" s="181"/>
      <c r="C84" s="181"/>
      <c r="D84" s="181"/>
      <c r="E84" s="181"/>
      <c r="F84" s="181"/>
      <c r="G84" s="181"/>
    </row>
    <row r="85" spans="2:7">
      <c r="B85" s="181"/>
      <c r="C85" s="181"/>
      <c r="D85" s="181"/>
      <c r="E85" s="181"/>
      <c r="F85" s="181"/>
      <c r="G85" s="181"/>
    </row>
    <row r="86" spans="2:7">
      <c r="B86" s="181"/>
      <c r="C86" s="181"/>
      <c r="D86" s="181"/>
      <c r="E86" s="181"/>
      <c r="F86" s="181"/>
      <c r="G86" s="181"/>
    </row>
    <row r="87" spans="2:7">
      <c r="B87" s="181"/>
      <c r="C87" s="181"/>
      <c r="D87" s="181"/>
      <c r="E87" s="181"/>
      <c r="F87" s="181"/>
      <c r="G87" s="181"/>
    </row>
    <row r="88" spans="2:7">
      <c r="B88" s="181"/>
      <c r="C88" s="181"/>
      <c r="D88" s="181"/>
      <c r="E88" s="181"/>
      <c r="F88" s="181"/>
      <c r="G88" s="181"/>
    </row>
    <row r="89" spans="2:7">
      <c r="B89" s="181"/>
      <c r="C89" s="181"/>
      <c r="D89" s="181"/>
      <c r="E89" s="181"/>
      <c r="F89" s="181"/>
      <c r="G89" s="181"/>
    </row>
    <row r="90" spans="2:7">
      <c r="B90" s="181"/>
      <c r="C90" s="181"/>
      <c r="D90" s="181"/>
      <c r="E90" s="181"/>
      <c r="F90" s="181"/>
      <c r="G90" s="181"/>
    </row>
    <row r="91" spans="2:7">
      <c r="B91" s="181"/>
      <c r="C91" s="181"/>
      <c r="D91" s="181"/>
      <c r="E91" s="181"/>
      <c r="F91" s="181"/>
      <c r="G91" s="181"/>
    </row>
    <row r="92" spans="2:7">
      <c r="B92" s="181"/>
      <c r="C92" s="181"/>
      <c r="D92" s="181"/>
      <c r="E92" s="181"/>
      <c r="F92" s="181"/>
      <c r="G92" s="181"/>
    </row>
    <row r="93" spans="2:7">
      <c r="B93" s="181"/>
      <c r="C93" s="181"/>
      <c r="D93" s="181"/>
      <c r="E93" s="181"/>
      <c r="F93" s="181"/>
      <c r="G93" s="181"/>
    </row>
    <row r="94" spans="2:7">
      <c r="B94" s="181"/>
      <c r="C94" s="181"/>
      <c r="D94" s="181"/>
      <c r="E94" s="181"/>
      <c r="F94" s="181"/>
      <c r="G94" s="181"/>
    </row>
    <row r="95" spans="2:7">
      <c r="B95" s="181"/>
      <c r="C95" s="181"/>
      <c r="D95" s="181"/>
      <c r="E95" s="181"/>
      <c r="F95" s="181"/>
      <c r="G95" s="181"/>
    </row>
    <row r="96" spans="2:7">
      <c r="B96" s="181"/>
      <c r="C96" s="181"/>
      <c r="D96" s="181"/>
      <c r="E96" s="181"/>
      <c r="F96" s="181"/>
      <c r="G96" s="181"/>
    </row>
    <row r="97" spans="2:7">
      <c r="B97" s="181"/>
      <c r="C97" s="181"/>
      <c r="D97" s="181"/>
      <c r="E97" s="181"/>
      <c r="F97" s="181"/>
      <c r="G97" s="181"/>
    </row>
    <row r="98" spans="2:7">
      <c r="B98" s="181"/>
      <c r="C98" s="181"/>
      <c r="D98" s="181"/>
      <c r="E98" s="181"/>
      <c r="F98" s="181"/>
      <c r="G98" s="181"/>
    </row>
    <row r="99" spans="2:7">
      <c r="B99" s="181"/>
      <c r="C99" s="181"/>
      <c r="D99" s="181"/>
      <c r="E99" s="181"/>
      <c r="F99" s="181"/>
      <c r="G99" s="181"/>
    </row>
    <row r="100" spans="2:7">
      <c r="B100" s="181"/>
      <c r="C100" s="181"/>
      <c r="D100" s="181"/>
      <c r="E100" s="181"/>
      <c r="F100" s="181"/>
      <c r="G100" s="181"/>
    </row>
    <row r="101" spans="2:7">
      <c r="B101" s="181"/>
      <c r="C101" s="181"/>
      <c r="D101" s="181"/>
      <c r="E101" s="181"/>
      <c r="F101" s="181"/>
      <c r="G101" s="181"/>
    </row>
    <row r="102" spans="2:7">
      <c r="B102" s="181"/>
      <c r="C102" s="181"/>
      <c r="D102" s="181"/>
      <c r="E102" s="181"/>
      <c r="F102" s="181"/>
      <c r="G102" s="181"/>
    </row>
    <row r="103" spans="2:7">
      <c r="B103" s="181"/>
      <c r="C103" s="181"/>
      <c r="D103" s="181"/>
      <c r="E103" s="181"/>
      <c r="F103" s="181"/>
      <c r="G103" s="181"/>
    </row>
    <row r="104" spans="2:7">
      <c r="B104" s="181"/>
      <c r="C104" s="181"/>
      <c r="D104" s="181"/>
      <c r="E104" s="181"/>
      <c r="F104" s="181"/>
      <c r="G104" s="181"/>
    </row>
    <row r="105" spans="2:7">
      <c r="B105" s="181"/>
      <c r="C105" s="181"/>
      <c r="D105" s="181"/>
      <c r="E105" s="181"/>
      <c r="F105" s="181"/>
      <c r="G105" s="18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103"/>
  <sheetViews>
    <sheetView tabSelected="1" workbookViewId="0">
      <pane ySplit="8" topLeftCell="A87" activePane="bottomLeft" state="frozen"/>
      <selection pane="bottomLeft" activeCell="A9" sqref="A9:XFD9"/>
    </sheetView>
  </sheetViews>
  <sheetFormatPr defaultRowHeight="15"/>
  <cols>
    <col min="1" max="1" width="4.7109375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7" width="9.7109375" customWidth="1"/>
    <col min="8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>
      <c r="A1" s="5" t="s">
        <v>22</v>
      </c>
      <c r="B1" s="3"/>
      <c r="C1" s="3"/>
      <c r="D1" s="3"/>
      <c r="E1" s="5" t="s">
        <v>19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>
      <c r="A2" s="5" t="s">
        <v>26</v>
      </c>
      <c r="B2" s="3"/>
      <c r="C2" s="3"/>
      <c r="D2" s="3"/>
      <c r="E2" s="5" t="s">
        <v>16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>
      <c r="A3" s="5" t="s">
        <v>25</v>
      </c>
      <c r="B3" s="3"/>
      <c r="C3" s="3"/>
      <c r="D3" s="3"/>
      <c r="E3" s="5" t="s">
        <v>62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>
      <c r="A5" s="5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>
      <c r="A6" s="5" t="s">
        <v>300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>
      <c r="A7" s="13" t="s">
        <v>63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>
      <c r="A8" s="164" t="s">
        <v>74</v>
      </c>
      <c r="B8" s="164" t="s">
        <v>75</v>
      </c>
      <c r="C8" s="164" t="s">
        <v>76</v>
      </c>
      <c r="D8" s="164" t="s">
        <v>77</v>
      </c>
      <c r="E8" s="164" t="s">
        <v>78</v>
      </c>
      <c r="F8" s="164" t="s">
        <v>79</v>
      </c>
      <c r="G8" s="164" t="s">
        <v>53</v>
      </c>
      <c r="H8" s="164" t="s">
        <v>54</v>
      </c>
      <c r="I8" s="164" t="s">
        <v>80</v>
      </c>
      <c r="J8" s="164"/>
      <c r="K8" s="164"/>
      <c r="L8" s="164"/>
      <c r="M8" s="164"/>
      <c r="N8" s="164"/>
      <c r="O8" s="164"/>
      <c r="P8" s="164" t="s">
        <v>81</v>
      </c>
      <c r="Q8" s="161"/>
      <c r="R8" s="161"/>
      <c r="S8" s="164" t="s">
        <v>82</v>
      </c>
      <c r="T8" s="162"/>
      <c r="U8" s="162"/>
      <c r="V8" s="162"/>
      <c r="W8" s="162"/>
      <c r="X8" s="162"/>
      <c r="Y8" s="162"/>
      <c r="Z8" s="162"/>
    </row>
    <row r="9" spans="1:26">
      <c r="A9" s="150"/>
      <c r="B9" s="150"/>
      <c r="C9" s="165"/>
      <c r="D9" s="154" t="s">
        <v>64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>
      <c r="A10" s="156"/>
      <c r="B10" s="156"/>
      <c r="C10" s="156"/>
      <c r="D10" s="156" t="s">
        <v>65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>
      <c r="A11" s="171">
        <v>162</v>
      </c>
      <c r="B11" s="168" t="s">
        <v>304</v>
      </c>
      <c r="C11" s="172">
        <v>713400821</v>
      </c>
      <c r="D11" s="168" t="s">
        <v>305</v>
      </c>
      <c r="E11" s="168" t="s">
        <v>265</v>
      </c>
      <c r="F11" s="169">
        <v>72</v>
      </c>
      <c r="G11" s="170"/>
      <c r="H11" s="170"/>
      <c r="I11" s="170">
        <f>ROUND(F11*(G11+H11),2)</f>
        <v>0</v>
      </c>
      <c r="J11" s="168">
        <f>ROUND(F11*(N11),2)</f>
        <v>0</v>
      </c>
      <c r="K11" s="1">
        <f>ROUND(F11*(O11),2)</f>
        <v>0</v>
      </c>
      <c r="L11" s="1"/>
      <c r="M11" s="1">
        <f>ROUND(F11*(G11+H11),2)</f>
        <v>0</v>
      </c>
      <c r="N11" s="1">
        <v>0</v>
      </c>
      <c r="O11" s="1"/>
      <c r="P11" s="167">
        <f>ROUND(F11*(R11),3)</f>
        <v>0</v>
      </c>
      <c r="Q11" s="173"/>
      <c r="R11" s="173">
        <v>0</v>
      </c>
      <c r="S11" s="167">
        <f>ROUND(F11*(X11),3)</f>
        <v>0.151</v>
      </c>
      <c r="X11">
        <v>2.0999999999999999E-3</v>
      </c>
      <c r="Z11">
        <v>0</v>
      </c>
    </row>
    <row r="12" spans="1:26">
      <c r="A12" s="156"/>
      <c r="B12" s="156"/>
      <c r="C12" s="156"/>
      <c r="D12" s="156" t="s">
        <v>65</v>
      </c>
      <c r="E12" s="156"/>
      <c r="F12" s="167"/>
      <c r="G12" s="159">
        <f>ROUND((SUM(L10:L11))/1,2)</f>
        <v>0</v>
      </c>
      <c r="H12" s="159">
        <f>ROUND((SUM(M10:M11))/1,2)</f>
        <v>0</v>
      </c>
      <c r="I12" s="159">
        <f>ROUND((SUM(I10:I11))/1,2)</f>
        <v>0</v>
      </c>
      <c r="J12" s="156"/>
      <c r="K12" s="156"/>
      <c r="L12" s="156">
        <f>ROUND((SUM(L10:L11))/1,2)</f>
        <v>0</v>
      </c>
      <c r="M12" s="156">
        <f>ROUND((SUM(M10:M11))/1,2)</f>
        <v>0</v>
      </c>
      <c r="N12" s="156"/>
      <c r="O12" s="156"/>
      <c r="P12" s="174">
        <f>ROUND((SUM(P10:P11))/1,2)</f>
        <v>0</v>
      </c>
      <c r="Q12" s="153"/>
      <c r="R12" s="153"/>
      <c r="S12" s="174">
        <f>ROUND((SUM(S10:S11))/1,2)</f>
        <v>0.15</v>
      </c>
      <c r="T12" s="153"/>
      <c r="U12" s="153"/>
      <c r="V12" s="153"/>
      <c r="W12" s="153"/>
      <c r="X12" s="153"/>
      <c r="Y12" s="153"/>
      <c r="Z12" s="153"/>
    </row>
    <row r="13" spans="1:26">
      <c r="A13" s="1"/>
      <c r="B13" s="1"/>
      <c r="C13" s="1"/>
      <c r="D13" s="1"/>
      <c r="E13" s="1"/>
      <c r="F13" s="163"/>
      <c r="G13" s="149"/>
      <c r="H13" s="149"/>
      <c r="I13" s="149"/>
      <c r="J13" s="1"/>
      <c r="K13" s="1"/>
      <c r="L13" s="1"/>
      <c r="M13" s="1"/>
      <c r="N13" s="1"/>
      <c r="O13" s="1"/>
      <c r="P13" s="1"/>
      <c r="S13" s="1"/>
    </row>
    <row r="14" spans="1:26">
      <c r="A14" s="156"/>
      <c r="B14" s="156"/>
      <c r="C14" s="156"/>
      <c r="D14" s="156" t="s">
        <v>66</v>
      </c>
      <c r="E14" s="156"/>
      <c r="F14" s="167"/>
      <c r="G14" s="157"/>
      <c r="H14" s="157"/>
      <c r="I14" s="157"/>
      <c r="J14" s="156"/>
      <c r="K14" s="156"/>
      <c r="L14" s="156"/>
      <c r="M14" s="156"/>
      <c r="N14" s="156"/>
      <c r="O14" s="156"/>
      <c r="P14" s="156"/>
      <c r="Q14" s="153"/>
      <c r="R14" s="153"/>
      <c r="S14" s="156"/>
      <c r="T14" s="153"/>
      <c r="U14" s="153"/>
      <c r="V14" s="153"/>
      <c r="W14" s="153"/>
      <c r="X14" s="153"/>
      <c r="Y14" s="153"/>
      <c r="Z14" s="153"/>
    </row>
    <row r="15" spans="1:26" ht="24.95" customHeight="1">
      <c r="A15" s="171">
        <v>163</v>
      </c>
      <c r="B15" s="168" t="s">
        <v>94</v>
      </c>
      <c r="C15" s="172">
        <v>722219104</v>
      </c>
      <c r="D15" s="168" t="s">
        <v>306</v>
      </c>
      <c r="E15" s="168" t="s">
        <v>103</v>
      </c>
      <c r="F15" s="169">
        <v>2</v>
      </c>
      <c r="G15" s="170"/>
      <c r="H15" s="170"/>
      <c r="I15" s="170">
        <f t="shared" ref="I15:I26" si="0">ROUND(F15*(G15+H15),2)</f>
        <v>0</v>
      </c>
      <c r="J15" s="168">
        <f t="shared" ref="J15:J26" si="1">ROUND(F15*(N15),2)</f>
        <v>0</v>
      </c>
      <c r="K15" s="1">
        <f t="shared" ref="K15:K26" si="2">ROUND(F15*(O15),2)</f>
        <v>0</v>
      </c>
      <c r="L15" s="1"/>
      <c r="M15" s="1">
        <f t="shared" ref="M15:M26" si="3">ROUND(F15*(G15+H15),2)</f>
        <v>0</v>
      </c>
      <c r="N15" s="1">
        <v>0</v>
      </c>
      <c r="O15" s="1"/>
      <c r="P15" s="167">
        <f t="shared" ref="P15:P26" si="4">ROUND(F15*(R15),3)</f>
        <v>0.02</v>
      </c>
      <c r="Q15" s="173"/>
      <c r="R15" s="173">
        <v>1.0234399999999999E-2</v>
      </c>
      <c r="S15" s="167">
        <f t="shared" ref="S15:S26" si="5">ROUND(F15*(X15),3)</f>
        <v>0</v>
      </c>
      <c r="X15">
        <v>0</v>
      </c>
      <c r="Z15">
        <v>0</v>
      </c>
    </row>
    <row r="16" spans="1:26" ht="24.95" customHeight="1">
      <c r="A16" s="171">
        <v>164</v>
      </c>
      <c r="B16" s="168" t="s">
        <v>94</v>
      </c>
      <c r="C16" s="172">
        <v>722229101</v>
      </c>
      <c r="D16" s="168" t="s">
        <v>307</v>
      </c>
      <c r="E16" s="168" t="s">
        <v>103</v>
      </c>
      <c r="F16" s="169">
        <v>5</v>
      </c>
      <c r="G16" s="170"/>
      <c r="H16" s="170"/>
      <c r="I16" s="170">
        <f t="shared" si="0"/>
        <v>0</v>
      </c>
      <c r="J16" s="168">
        <f t="shared" si="1"/>
        <v>0</v>
      </c>
      <c r="K16" s="1">
        <f t="shared" si="2"/>
        <v>0</v>
      </c>
      <c r="L16" s="1"/>
      <c r="M16" s="1">
        <f t="shared" si="3"/>
        <v>0</v>
      </c>
      <c r="N16" s="1">
        <v>0</v>
      </c>
      <c r="O16" s="1"/>
      <c r="P16" s="167">
        <f t="shared" si="4"/>
        <v>1E-3</v>
      </c>
      <c r="Q16" s="173"/>
      <c r="R16" s="173">
        <v>2.6000000000000003E-4</v>
      </c>
      <c r="S16" s="167">
        <f t="shared" si="5"/>
        <v>0</v>
      </c>
      <c r="X16">
        <v>0</v>
      </c>
      <c r="Z16">
        <v>0</v>
      </c>
    </row>
    <row r="17" spans="1:26" ht="24.95" customHeight="1">
      <c r="A17" s="171">
        <v>165</v>
      </c>
      <c r="B17" s="168" t="s">
        <v>94</v>
      </c>
      <c r="C17" s="172">
        <v>722231043</v>
      </c>
      <c r="D17" s="168" t="s">
        <v>308</v>
      </c>
      <c r="E17" s="168" t="s">
        <v>103</v>
      </c>
      <c r="F17" s="169">
        <v>1</v>
      </c>
      <c r="G17" s="170"/>
      <c r="H17" s="170"/>
      <c r="I17" s="170">
        <f t="shared" si="0"/>
        <v>0</v>
      </c>
      <c r="J17" s="168">
        <f t="shared" si="1"/>
        <v>0</v>
      </c>
      <c r="K17" s="1">
        <f t="shared" si="2"/>
        <v>0</v>
      </c>
      <c r="L17" s="1"/>
      <c r="M17" s="1">
        <f t="shared" si="3"/>
        <v>0</v>
      </c>
      <c r="N17" s="1">
        <v>0</v>
      </c>
      <c r="O17" s="1"/>
      <c r="P17" s="167">
        <f t="shared" si="4"/>
        <v>0</v>
      </c>
      <c r="Q17" s="173"/>
      <c r="R17" s="173">
        <v>2.0000000000000002E-5</v>
      </c>
      <c r="S17" s="167">
        <f t="shared" si="5"/>
        <v>0</v>
      </c>
      <c r="X17">
        <v>0</v>
      </c>
      <c r="Z17">
        <v>0</v>
      </c>
    </row>
    <row r="18" spans="1:26" ht="24.95" customHeight="1">
      <c r="A18" s="171">
        <v>166</v>
      </c>
      <c r="B18" s="168" t="s">
        <v>94</v>
      </c>
      <c r="C18" s="172">
        <v>722231046</v>
      </c>
      <c r="D18" s="168" t="s">
        <v>105</v>
      </c>
      <c r="E18" s="168" t="s">
        <v>103</v>
      </c>
      <c r="F18" s="169">
        <v>2</v>
      </c>
      <c r="G18" s="170"/>
      <c r="H18" s="170"/>
      <c r="I18" s="170">
        <f t="shared" si="0"/>
        <v>0</v>
      </c>
      <c r="J18" s="168">
        <f t="shared" si="1"/>
        <v>0</v>
      </c>
      <c r="K18" s="1">
        <f t="shared" si="2"/>
        <v>0</v>
      </c>
      <c r="L18" s="1"/>
      <c r="M18" s="1">
        <f t="shared" si="3"/>
        <v>0</v>
      </c>
      <c r="N18" s="1">
        <v>0</v>
      </c>
      <c r="O18" s="1"/>
      <c r="P18" s="167">
        <f t="shared" si="4"/>
        <v>0</v>
      </c>
      <c r="Q18" s="173"/>
      <c r="R18" s="173">
        <v>2.0000000000000002E-5</v>
      </c>
      <c r="S18" s="167">
        <f t="shared" si="5"/>
        <v>0</v>
      </c>
      <c r="X18">
        <v>0</v>
      </c>
      <c r="Z18">
        <v>0</v>
      </c>
    </row>
    <row r="19" spans="1:26" ht="24.95" customHeight="1">
      <c r="A19" s="171">
        <v>167</v>
      </c>
      <c r="B19" s="168" t="s">
        <v>94</v>
      </c>
      <c r="C19" s="172">
        <v>722290226</v>
      </c>
      <c r="D19" s="168" t="s">
        <v>309</v>
      </c>
      <c r="E19" s="168" t="s">
        <v>85</v>
      </c>
      <c r="F19" s="169">
        <v>241.5</v>
      </c>
      <c r="G19" s="170"/>
      <c r="H19" s="170"/>
      <c r="I19" s="170">
        <f t="shared" si="0"/>
        <v>0</v>
      </c>
      <c r="J19" s="168">
        <f t="shared" si="1"/>
        <v>0</v>
      </c>
      <c r="K19" s="1">
        <f t="shared" si="2"/>
        <v>0</v>
      </c>
      <c r="L19" s="1"/>
      <c r="M19" s="1">
        <f t="shared" si="3"/>
        <v>0</v>
      </c>
      <c r="N19" s="1">
        <v>0</v>
      </c>
      <c r="O19" s="1"/>
      <c r="P19" s="167">
        <f t="shared" si="4"/>
        <v>4.4999999999999998E-2</v>
      </c>
      <c r="Q19" s="173"/>
      <c r="R19" s="173">
        <v>1.8689800000000001E-4</v>
      </c>
      <c r="S19" s="167">
        <f t="shared" si="5"/>
        <v>0</v>
      </c>
      <c r="X19">
        <v>0</v>
      </c>
      <c r="Z19">
        <v>0</v>
      </c>
    </row>
    <row r="20" spans="1:26" ht="24.95" customHeight="1">
      <c r="A20" s="171">
        <v>168</v>
      </c>
      <c r="B20" s="168" t="s">
        <v>94</v>
      </c>
      <c r="C20" s="172">
        <v>722290234</v>
      </c>
      <c r="D20" s="168" t="s">
        <v>310</v>
      </c>
      <c r="E20" s="168" t="s">
        <v>85</v>
      </c>
      <c r="F20" s="169">
        <v>241.5</v>
      </c>
      <c r="G20" s="170"/>
      <c r="H20" s="170"/>
      <c r="I20" s="170">
        <f t="shared" si="0"/>
        <v>0</v>
      </c>
      <c r="J20" s="168">
        <f t="shared" si="1"/>
        <v>0</v>
      </c>
      <c r="K20" s="1">
        <f t="shared" si="2"/>
        <v>0</v>
      </c>
      <c r="L20" s="1"/>
      <c r="M20" s="1">
        <f t="shared" si="3"/>
        <v>0</v>
      </c>
      <c r="N20" s="1">
        <v>0</v>
      </c>
      <c r="O20" s="1"/>
      <c r="P20" s="167">
        <f t="shared" si="4"/>
        <v>2E-3</v>
      </c>
      <c r="Q20" s="173"/>
      <c r="R20" s="173">
        <v>1.0000000000000001E-5</v>
      </c>
      <c r="S20" s="167">
        <f t="shared" si="5"/>
        <v>0</v>
      </c>
      <c r="X20">
        <v>0</v>
      </c>
      <c r="Z20">
        <v>0</v>
      </c>
    </row>
    <row r="21" spans="1:26" ht="24.95" customHeight="1">
      <c r="A21" s="171">
        <v>169</v>
      </c>
      <c r="B21" s="168" t="s">
        <v>311</v>
      </c>
      <c r="C21" s="172">
        <v>722130802</v>
      </c>
      <c r="D21" s="168" t="s">
        <v>312</v>
      </c>
      <c r="E21" s="168" t="s">
        <v>85</v>
      </c>
      <c r="F21" s="169">
        <v>66</v>
      </c>
      <c r="G21" s="170"/>
      <c r="H21" s="170"/>
      <c r="I21" s="170">
        <f t="shared" si="0"/>
        <v>0</v>
      </c>
      <c r="J21" s="168">
        <f t="shared" si="1"/>
        <v>0</v>
      </c>
      <c r="K21" s="1">
        <f t="shared" si="2"/>
        <v>0</v>
      </c>
      <c r="L21" s="1"/>
      <c r="M21" s="1">
        <f t="shared" si="3"/>
        <v>0</v>
      </c>
      <c r="N21" s="1">
        <v>0</v>
      </c>
      <c r="O21" s="1"/>
      <c r="P21" s="167">
        <f t="shared" si="4"/>
        <v>0</v>
      </c>
      <c r="Q21" s="173"/>
      <c r="R21" s="173">
        <v>0</v>
      </c>
      <c r="S21" s="167">
        <f t="shared" si="5"/>
        <v>0.32800000000000001</v>
      </c>
      <c r="X21">
        <v>4.9699999999999996E-3</v>
      </c>
      <c r="Z21">
        <v>0</v>
      </c>
    </row>
    <row r="22" spans="1:26" ht="24.95" customHeight="1">
      <c r="A22" s="171">
        <v>170</v>
      </c>
      <c r="B22" s="168" t="s">
        <v>311</v>
      </c>
      <c r="C22" s="172">
        <v>722130803</v>
      </c>
      <c r="D22" s="168" t="s">
        <v>313</v>
      </c>
      <c r="E22" s="168" t="s">
        <v>85</v>
      </c>
      <c r="F22" s="169">
        <v>140</v>
      </c>
      <c r="G22" s="170"/>
      <c r="H22" s="170"/>
      <c r="I22" s="170">
        <f t="shared" si="0"/>
        <v>0</v>
      </c>
      <c r="J22" s="168">
        <f t="shared" si="1"/>
        <v>0</v>
      </c>
      <c r="K22" s="1">
        <f t="shared" si="2"/>
        <v>0</v>
      </c>
      <c r="L22" s="1"/>
      <c r="M22" s="1">
        <f t="shared" si="3"/>
        <v>0</v>
      </c>
      <c r="N22" s="1">
        <v>0</v>
      </c>
      <c r="O22" s="1"/>
      <c r="P22" s="167">
        <f t="shared" si="4"/>
        <v>0</v>
      </c>
      <c r="Q22" s="173"/>
      <c r="R22" s="173">
        <v>0</v>
      </c>
      <c r="S22" s="167">
        <f t="shared" si="5"/>
        <v>0.93799999999999994</v>
      </c>
      <c r="X22">
        <v>6.7000000000000002E-3</v>
      </c>
      <c r="Z22">
        <v>0</v>
      </c>
    </row>
    <row r="23" spans="1:26" ht="24.95" customHeight="1">
      <c r="A23" s="171">
        <v>171</v>
      </c>
      <c r="B23" s="168" t="s">
        <v>118</v>
      </c>
      <c r="C23" s="172">
        <v>4223002800</v>
      </c>
      <c r="D23" s="168" t="s">
        <v>314</v>
      </c>
      <c r="E23" s="168" t="s">
        <v>103</v>
      </c>
      <c r="F23" s="169">
        <v>2</v>
      </c>
      <c r="G23" s="170"/>
      <c r="H23" s="170"/>
      <c r="I23" s="170">
        <f t="shared" si="0"/>
        <v>0</v>
      </c>
      <c r="J23" s="168">
        <f t="shared" si="1"/>
        <v>0</v>
      </c>
      <c r="K23" s="1">
        <f t="shared" si="2"/>
        <v>0</v>
      </c>
      <c r="L23" s="1"/>
      <c r="M23" s="1">
        <f t="shared" si="3"/>
        <v>0</v>
      </c>
      <c r="N23" s="1">
        <v>0</v>
      </c>
      <c r="O23" s="1"/>
      <c r="P23" s="167">
        <f t="shared" si="4"/>
        <v>1.0999999999999999E-2</v>
      </c>
      <c r="Q23" s="173"/>
      <c r="R23" s="173">
        <v>5.4000000000000003E-3</v>
      </c>
      <c r="S23" s="167">
        <f t="shared" si="5"/>
        <v>0</v>
      </c>
      <c r="X23">
        <v>0</v>
      </c>
      <c r="Z23">
        <v>0</v>
      </c>
    </row>
    <row r="24" spans="1:26" ht="24.95" customHeight="1">
      <c r="A24" s="171">
        <v>172</v>
      </c>
      <c r="B24" s="168" t="s">
        <v>118</v>
      </c>
      <c r="C24" s="172">
        <v>4848905780</v>
      </c>
      <c r="D24" s="168" t="s">
        <v>315</v>
      </c>
      <c r="E24" s="168" t="s">
        <v>103</v>
      </c>
      <c r="F24" s="169">
        <v>5</v>
      </c>
      <c r="G24" s="170"/>
      <c r="H24" s="170"/>
      <c r="I24" s="170">
        <f t="shared" si="0"/>
        <v>0</v>
      </c>
      <c r="J24" s="168">
        <f t="shared" si="1"/>
        <v>0</v>
      </c>
      <c r="K24" s="1">
        <f t="shared" si="2"/>
        <v>0</v>
      </c>
      <c r="L24" s="1"/>
      <c r="M24" s="1">
        <f t="shared" si="3"/>
        <v>0</v>
      </c>
      <c r="N24" s="1">
        <v>0</v>
      </c>
      <c r="O24" s="1"/>
      <c r="P24" s="167">
        <f t="shared" si="4"/>
        <v>1E-3</v>
      </c>
      <c r="Q24" s="173"/>
      <c r="R24" s="173">
        <v>2.0000000000000001E-4</v>
      </c>
      <c r="S24" s="167">
        <f t="shared" si="5"/>
        <v>0</v>
      </c>
      <c r="X24">
        <v>0</v>
      </c>
      <c r="Z24">
        <v>0</v>
      </c>
    </row>
    <row r="25" spans="1:26" ht="24.95" customHeight="1">
      <c r="A25" s="171">
        <v>173</v>
      </c>
      <c r="B25" s="168" t="s">
        <v>120</v>
      </c>
      <c r="C25" s="172">
        <v>5517400560</v>
      </c>
      <c r="D25" s="168" t="s">
        <v>224</v>
      </c>
      <c r="E25" s="168" t="s">
        <v>103</v>
      </c>
      <c r="F25" s="169">
        <v>1</v>
      </c>
      <c r="G25" s="170"/>
      <c r="H25" s="170"/>
      <c r="I25" s="170">
        <f t="shared" si="0"/>
        <v>0</v>
      </c>
      <c r="J25" s="168">
        <f t="shared" si="1"/>
        <v>0</v>
      </c>
      <c r="K25" s="1">
        <f t="shared" si="2"/>
        <v>0</v>
      </c>
      <c r="L25" s="1"/>
      <c r="M25" s="1">
        <f t="shared" si="3"/>
        <v>0</v>
      </c>
      <c r="N25" s="1">
        <v>0</v>
      </c>
      <c r="O25" s="1"/>
      <c r="P25" s="167">
        <f t="shared" si="4"/>
        <v>0</v>
      </c>
      <c r="Q25" s="173"/>
      <c r="R25" s="173">
        <v>2.0000000000000001E-4</v>
      </c>
      <c r="S25" s="167">
        <f t="shared" si="5"/>
        <v>0</v>
      </c>
      <c r="X25">
        <v>0</v>
      </c>
      <c r="Z25">
        <v>0</v>
      </c>
    </row>
    <row r="26" spans="1:26" ht="24.95" customHeight="1">
      <c r="A26" s="171">
        <v>174</v>
      </c>
      <c r="B26" s="168" t="s">
        <v>120</v>
      </c>
      <c r="C26" s="172">
        <v>5517400710</v>
      </c>
      <c r="D26" s="168" t="s">
        <v>316</v>
      </c>
      <c r="E26" s="168" t="s">
        <v>103</v>
      </c>
      <c r="F26" s="169">
        <v>2</v>
      </c>
      <c r="G26" s="170"/>
      <c r="H26" s="170"/>
      <c r="I26" s="170">
        <f t="shared" si="0"/>
        <v>0</v>
      </c>
      <c r="J26" s="168">
        <f t="shared" si="1"/>
        <v>0</v>
      </c>
      <c r="K26" s="1">
        <f t="shared" si="2"/>
        <v>0</v>
      </c>
      <c r="L26" s="1"/>
      <c r="M26" s="1">
        <f t="shared" si="3"/>
        <v>0</v>
      </c>
      <c r="N26" s="1">
        <v>0</v>
      </c>
      <c r="O26" s="1"/>
      <c r="P26" s="167">
        <f t="shared" si="4"/>
        <v>1E-3</v>
      </c>
      <c r="Q26" s="173"/>
      <c r="R26" s="173">
        <v>4.0000000000000002E-4</v>
      </c>
      <c r="S26" s="167">
        <f t="shared" si="5"/>
        <v>0</v>
      </c>
      <c r="X26">
        <v>0</v>
      </c>
      <c r="Z26">
        <v>0</v>
      </c>
    </row>
    <row r="27" spans="1:26">
      <c r="A27" s="156"/>
      <c r="B27" s="156"/>
      <c r="C27" s="156"/>
      <c r="D27" s="156" t="s">
        <v>66</v>
      </c>
      <c r="E27" s="156"/>
      <c r="F27" s="167"/>
      <c r="G27" s="159">
        <f>ROUND((SUM(L14:L26))/1,2)</f>
        <v>0</v>
      </c>
      <c r="H27" s="159">
        <f>ROUND((SUM(M14:M26))/1,2)</f>
        <v>0</v>
      </c>
      <c r="I27" s="159">
        <f>ROUND((SUM(I14:I26))/1,2)</f>
        <v>0</v>
      </c>
      <c r="J27" s="156"/>
      <c r="K27" s="156"/>
      <c r="L27" s="156">
        <f>ROUND((SUM(L14:L26))/1,2)</f>
        <v>0</v>
      </c>
      <c r="M27" s="156">
        <f>ROUND((SUM(M14:M26))/1,2)</f>
        <v>0</v>
      </c>
      <c r="N27" s="156"/>
      <c r="O27" s="156"/>
      <c r="P27" s="174">
        <f>ROUND((SUM(P14:P26))/1,2)</f>
        <v>0.08</v>
      </c>
      <c r="Q27" s="153"/>
      <c r="R27" s="153"/>
      <c r="S27" s="174">
        <f>ROUND((SUM(S14:S26))/1,2)</f>
        <v>1.27</v>
      </c>
      <c r="T27" s="153"/>
      <c r="U27" s="153"/>
      <c r="V27" s="153"/>
      <c r="W27" s="153"/>
      <c r="X27" s="153"/>
      <c r="Y27" s="153"/>
      <c r="Z27" s="153"/>
    </row>
    <row r="28" spans="1:26">
      <c r="A28" s="1"/>
      <c r="B28" s="1"/>
      <c r="C28" s="1"/>
      <c r="D28" s="1"/>
      <c r="E28" s="1"/>
      <c r="F28" s="163"/>
      <c r="G28" s="149"/>
      <c r="H28" s="149"/>
      <c r="I28" s="149"/>
      <c r="J28" s="1"/>
      <c r="K28" s="1"/>
      <c r="L28" s="1"/>
      <c r="M28" s="1"/>
      <c r="N28" s="1"/>
      <c r="O28" s="1"/>
      <c r="P28" s="1"/>
      <c r="S28" s="1"/>
    </row>
    <row r="29" spans="1:26">
      <c r="A29" s="156"/>
      <c r="B29" s="156"/>
      <c r="C29" s="156"/>
      <c r="D29" s="156" t="s">
        <v>69</v>
      </c>
      <c r="E29" s="156"/>
      <c r="F29" s="167"/>
      <c r="G29" s="157"/>
      <c r="H29" s="157"/>
      <c r="I29" s="157"/>
      <c r="J29" s="156"/>
      <c r="K29" s="156"/>
      <c r="L29" s="156"/>
      <c r="M29" s="156"/>
      <c r="N29" s="156"/>
      <c r="O29" s="156"/>
      <c r="P29" s="156"/>
      <c r="Q29" s="153"/>
      <c r="R29" s="153"/>
      <c r="S29" s="156"/>
      <c r="T29" s="153"/>
      <c r="U29" s="153"/>
      <c r="V29" s="153"/>
      <c r="W29" s="153"/>
      <c r="X29" s="153"/>
      <c r="Y29" s="153"/>
      <c r="Z29" s="153"/>
    </row>
    <row r="30" spans="1:26" ht="24.95" customHeight="1">
      <c r="A30" s="171">
        <v>175</v>
      </c>
      <c r="B30" s="168" t="s">
        <v>214</v>
      </c>
      <c r="C30" s="172">
        <v>733120826</v>
      </c>
      <c r="D30" s="168" t="s">
        <v>317</v>
      </c>
      <c r="E30" s="168" t="s">
        <v>85</v>
      </c>
      <c r="F30" s="169">
        <v>140</v>
      </c>
      <c r="G30" s="170"/>
      <c r="H30" s="170"/>
      <c r="I30" s="170">
        <f>ROUND(F30*(G30+H30),2)</f>
        <v>0</v>
      </c>
      <c r="J30" s="168">
        <f>ROUND(F30*(N30),2)</f>
        <v>0</v>
      </c>
      <c r="K30" s="1">
        <f>ROUND(F30*(O30),2)</f>
        <v>0</v>
      </c>
      <c r="L30" s="1"/>
      <c r="M30" s="1">
        <f>ROUND(F30*(G30+H30),2)</f>
        <v>0</v>
      </c>
      <c r="N30" s="1">
        <v>0</v>
      </c>
      <c r="O30" s="1"/>
      <c r="P30" s="167">
        <f>ROUND(F30*(R30),3)</f>
        <v>8.9999999999999993E-3</v>
      </c>
      <c r="Q30" s="173"/>
      <c r="R30" s="173">
        <v>6.2600000000000004E-5</v>
      </c>
      <c r="S30" s="167">
        <f>ROUND(F30*(X30),3)</f>
        <v>1.1200000000000001</v>
      </c>
      <c r="X30">
        <v>8.0000000000000002E-3</v>
      </c>
      <c r="Z30">
        <v>0</v>
      </c>
    </row>
    <row r="31" spans="1:26">
      <c r="A31" s="156"/>
      <c r="B31" s="156"/>
      <c r="C31" s="156"/>
      <c r="D31" s="156" t="s">
        <v>69</v>
      </c>
      <c r="E31" s="156"/>
      <c r="F31" s="167"/>
      <c r="G31" s="159">
        <f>ROUND((SUM(L29:L30))/1,2)</f>
        <v>0</v>
      </c>
      <c r="H31" s="159">
        <f>ROUND((SUM(M29:M30))/1,2)</f>
        <v>0</v>
      </c>
      <c r="I31" s="159">
        <f>ROUND((SUM(I29:I30))/1,2)</f>
        <v>0</v>
      </c>
      <c r="J31" s="156"/>
      <c r="K31" s="156"/>
      <c r="L31" s="156">
        <f>ROUND((SUM(L29:L30))/1,2)</f>
        <v>0</v>
      </c>
      <c r="M31" s="156">
        <f>ROUND((SUM(M29:M30))/1,2)</f>
        <v>0</v>
      </c>
      <c r="N31" s="156"/>
      <c r="O31" s="156"/>
      <c r="P31" s="174">
        <f>ROUND((SUM(P29:P30))/1,2)</f>
        <v>0.01</v>
      </c>
      <c r="Q31" s="153"/>
      <c r="R31" s="153"/>
      <c r="S31" s="174">
        <f>ROUND((SUM(S29:S30))/1,2)</f>
        <v>1.1200000000000001</v>
      </c>
      <c r="T31" s="153"/>
      <c r="U31" s="153"/>
      <c r="V31" s="153"/>
      <c r="W31" s="153"/>
      <c r="X31" s="153"/>
      <c r="Y31" s="153"/>
      <c r="Z31" s="153"/>
    </row>
    <row r="32" spans="1:26">
      <c r="A32" s="1"/>
      <c r="B32" s="1"/>
      <c r="C32" s="1"/>
      <c r="D32" s="1"/>
      <c r="E32" s="1"/>
      <c r="F32" s="163"/>
      <c r="G32" s="149"/>
      <c r="H32" s="149"/>
      <c r="I32" s="149"/>
      <c r="J32" s="1"/>
      <c r="K32" s="1"/>
      <c r="L32" s="1"/>
      <c r="M32" s="1"/>
      <c r="N32" s="1"/>
      <c r="O32" s="1"/>
      <c r="P32" s="1"/>
      <c r="S32" s="1"/>
    </row>
    <row r="33" spans="1:26">
      <c r="A33" s="156"/>
      <c r="B33" s="156"/>
      <c r="C33" s="156"/>
      <c r="D33" s="156" t="s">
        <v>71</v>
      </c>
      <c r="E33" s="156"/>
      <c r="F33" s="167"/>
      <c r="G33" s="157"/>
      <c r="H33" s="157"/>
      <c r="I33" s="157"/>
      <c r="J33" s="156"/>
      <c r="K33" s="156"/>
      <c r="L33" s="156"/>
      <c r="M33" s="156"/>
      <c r="N33" s="156"/>
      <c r="O33" s="156"/>
      <c r="P33" s="156"/>
      <c r="Q33" s="153"/>
      <c r="R33" s="153"/>
      <c r="S33" s="156"/>
      <c r="T33" s="153"/>
      <c r="U33" s="153"/>
      <c r="V33" s="153"/>
      <c r="W33" s="153"/>
      <c r="X33" s="153"/>
      <c r="Y33" s="153"/>
      <c r="Z33" s="153"/>
    </row>
    <row r="34" spans="1:26" ht="24.95" customHeight="1">
      <c r="A34" s="171">
        <v>176</v>
      </c>
      <c r="B34" s="168" t="s">
        <v>260</v>
      </c>
      <c r="C34" s="172">
        <v>783425251</v>
      </c>
      <c r="D34" s="168" t="s">
        <v>318</v>
      </c>
      <c r="E34" s="168" t="s">
        <v>85</v>
      </c>
      <c r="F34" s="169">
        <v>12</v>
      </c>
      <c r="G34" s="170"/>
      <c r="H34" s="170"/>
      <c r="I34" s="170">
        <f>ROUND(F34*(G34+H34),2)</f>
        <v>0</v>
      </c>
      <c r="J34" s="168">
        <f>ROUND(F34*(N34),2)</f>
        <v>0</v>
      </c>
      <c r="K34" s="1">
        <f>ROUND(F34*(O34),2)</f>
        <v>0</v>
      </c>
      <c r="L34" s="1"/>
      <c r="M34" s="1">
        <f>ROUND(F34*(G34+H34),2)</f>
        <v>0</v>
      </c>
      <c r="N34" s="1">
        <v>0</v>
      </c>
      <c r="O34" s="1"/>
      <c r="P34" s="167">
        <f>ROUND(F34*(R34),3)</f>
        <v>1E-3</v>
      </c>
      <c r="Q34" s="173"/>
      <c r="R34" s="173">
        <v>9.4699999999999998E-5</v>
      </c>
      <c r="S34" s="167">
        <f>ROUND(F34*(X34),3)</f>
        <v>0</v>
      </c>
      <c r="X34">
        <v>0</v>
      </c>
      <c r="Z34">
        <v>0</v>
      </c>
    </row>
    <row r="35" spans="1:26">
      <c r="A35" s="156"/>
      <c r="B35" s="156"/>
      <c r="C35" s="156"/>
      <c r="D35" s="156" t="s">
        <v>71</v>
      </c>
      <c r="E35" s="156"/>
      <c r="F35" s="167"/>
      <c r="G35" s="159">
        <f>ROUND((SUM(L33:L34))/1,2)</f>
        <v>0</v>
      </c>
      <c r="H35" s="159">
        <f>ROUND((SUM(M33:M34))/1,2)</f>
        <v>0</v>
      </c>
      <c r="I35" s="159">
        <f>ROUND((SUM(I33:I34))/1,2)</f>
        <v>0</v>
      </c>
      <c r="J35" s="156"/>
      <c r="K35" s="156"/>
      <c r="L35" s="156">
        <f>ROUND((SUM(L33:L34))/1,2)</f>
        <v>0</v>
      </c>
      <c r="M35" s="156">
        <f>ROUND((SUM(M33:M34))/1,2)</f>
        <v>0</v>
      </c>
      <c r="N35" s="156"/>
      <c r="O35" s="156"/>
      <c r="P35" s="174">
        <f>ROUND((SUM(P33:P34))/1,2)</f>
        <v>0</v>
      </c>
      <c r="Q35" s="153"/>
      <c r="R35" s="153"/>
      <c r="S35" s="174">
        <f>ROUND((SUM(S33:S34))/1,2)</f>
        <v>0</v>
      </c>
      <c r="T35" s="153"/>
      <c r="U35" s="153"/>
      <c r="V35" s="153"/>
      <c r="W35" s="153"/>
      <c r="X35" s="153"/>
      <c r="Y35" s="153"/>
      <c r="Z35" s="153"/>
    </row>
    <row r="36" spans="1:26">
      <c r="A36" s="1"/>
      <c r="B36" s="1"/>
      <c r="C36" s="1"/>
      <c r="D36" s="1"/>
      <c r="E36" s="1"/>
      <c r="F36" s="163"/>
      <c r="G36" s="149"/>
      <c r="H36" s="149"/>
      <c r="I36" s="149"/>
      <c r="J36" s="1"/>
      <c r="K36" s="1"/>
      <c r="L36" s="1"/>
      <c r="M36" s="1"/>
      <c r="N36" s="1"/>
      <c r="O36" s="1"/>
      <c r="P36" s="1"/>
      <c r="S36" s="1"/>
    </row>
    <row r="37" spans="1:26">
      <c r="A37" s="156"/>
      <c r="B37" s="156"/>
      <c r="C37" s="156"/>
      <c r="D37" s="2" t="s">
        <v>64</v>
      </c>
      <c r="E37" s="156"/>
      <c r="F37" s="167"/>
      <c r="G37" s="159">
        <f>ROUND((SUM(L9:L36))/2,2)</f>
        <v>0</v>
      </c>
      <c r="H37" s="159">
        <f>ROUND((SUM(M9:M36))/2,2)</f>
        <v>0</v>
      </c>
      <c r="I37" s="159">
        <f>ROUND((SUM(I9:I36))/2,2)</f>
        <v>0</v>
      </c>
      <c r="J37" s="157"/>
      <c r="K37" s="156"/>
      <c r="L37" s="157">
        <f>ROUND((SUM(L9:L36))/2,2)</f>
        <v>0</v>
      </c>
      <c r="M37" s="157">
        <f>ROUND((SUM(M9:M36))/2,2)</f>
        <v>0</v>
      </c>
      <c r="N37" s="156"/>
      <c r="O37" s="156"/>
      <c r="P37" s="174">
        <f>ROUND((SUM(P9:P36))/2,2)</f>
        <v>0.09</v>
      </c>
      <c r="S37" s="174">
        <f>ROUND((SUM(S9:S36))/2,2)</f>
        <v>2.54</v>
      </c>
    </row>
    <row r="38" spans="1:26">
      <c r="A38" s="1"/>
      <c r="B38" s="1"/>
      <c r="C38" s="1"/>
      <c r="D38" s="1"/>
      <c r="E38" s="1"/>
      <c r="F38" s="163"/>
      <c r="G38" s="149"/>
      <c r="H38" s="149"/>
      <c r="I38" s="149"/>
      <c r="J38" s="1"/>
      <c r="K38" s="1"/>
      <c r="L38" s="1"/>
      <c r="M38" s="1"/>
      <c r="N38" s="1"/>
      <c r="O38" s="1"/>
      <c r="P38" s="1"/>
      <c r="S38" s="1"/>
    </row>
    <row r="39" spans="1:26">
      <c r="A39" s="156"/>
      <c r="B39" s="156"/>
      <c r="C39" s="156"/>
      <c r="D39" s="2" t="s">
        <v>301</v>
      </c>
      <c r="E39" s="156"/>
      <c r="F39" s="167"/>
      <c r="G39" s="157"/>
      <c r="H39" s="157"/>
      <c r="I39" s="157"/>
      <c r="J39" s="156"/>
      <c r="K39" s="156"/>
      <c r="L39" s="156"/>
      <c r="M39" s="156"/>
      <c r="N39" s="156"/>
      <c r="O39" s="156"/>
      <c r="P39" s="156"/>
      <c r="Q39" s="153"/>
      <c r="R39" s="153"/>
      <c r="S39" s="156"/>
      <c r="T39" s="153"/>
      <c r="U39" s="153"/>
      <c r="V39" s="153"/>
      <c r="W39" s="153"/>
      <c r="X39" s="153"/>
      <c r="Y39" s="153"/>
      <c r="Z39" s="153"/>
    </row>
    <row r="40" spans="1:26">
      <c r="A40" s="156"/>
      <c r="B40" s="156"/>
      <c r="C40" s="156"/>
      <c r="D40" s="156" t="s">
        <v>302</v>
      </c>
      <c r="E40" s="156"/>
      <c r="F40" s="167"/>
      <c r="G40" s="157"/>
      <c r="H40" s="157"/>
      <c r="I40" s="157"/>
      <c r="J40" s="156"/>
      <c r="K40" s="156"/>
      <c r="L40" s="156"/>
      <c r="M40" s="156"/>
      <c r="N40" s="156"/>
      <c r="O40" s="156"/>
      <c r="P40" s="156"/>
      <c r="Q40" s="153"/>
      <c r="R40" s="153"/>
      <c r="S40" s="156"/>
      <c r="T40" s="153"/>
      <c r="U40" s="153"/>
      <c r="V40" s="153"/>
      <c r="W40" s="153"/>
      <c r="X40" s="153"/>
      <c r="Y40" s="153"/>
      <c r="Z40" s="153"/>
    </row>
    <row r="41" spans="1:26" ht="24.95" customHeight="1">
      <c r="A41" s="171">
        <v>177</v>
      </c>
      <c r="B41" s="168" t="s">
        <v>319</v>
      </c>
      <c r="C41" s="172">
        <v>210800742</v>
      </c>
      <c r="D41" s="168" t="s">
        <v>320</v>
      </c>
      <c r="E41" s="168" t="s">
        <v>85</v>
      </c>
      <c r="F41" s="169">
        <v>162</v>
      </c>
      <c r="G41" s="170"/>
      <c r="H41" s="170"/>
      <c r="I41" s="170">
        <f t="shared" ref="I41:I46" si="6">ROUND(F41*(G41+H41),2)</f>
        <v>0</v>
      </c>
      <c r="J41" s="168">
        <f t="shared" ref="J41:J46" si="7">ROUND(F41*(N41),2)</f>
        <v>0</v>
      </c>
      <c r="K41" s="1">
        <f t="shared" ref="K41:K46" si="8">ROUND(F41*(O41),2)</f>
        <v>0</v>
      </c>
      <c r="L41" s="1"/>
      <c r="M41" s="1">
        <f t="shared" ref="M41:M46" si="9">ROUND(F41*(G41+H41),2)</f>
        <v>0</v>
      </c>
      <c r="N41" s="1">
        <v>0</v>
      </c>
      <c r="O41" s="1"/>
      <c r="P41" s="167">
        <f t="shared" ref="P41:P46" si="10">ROUND(F41*(R41),3)</f>
        <v>0</v>
      </c>
      <c r="Q41" s="173"/>
      <c r="R41" s="173">
        <v>0</v>
      </c>
      <c r="S41" s="167">
        <f t="shared" ref="S41:S46" si="11">ROUND(F41*(X41),3)</f>
        <v>0</v>
      </c>
      <c r="X41">
        <v>0</v>
      </c>
      <c r="Z41">
        <v>0</v>
      </c>
    </row>
    <row r="42" spans="1:26" ht="24.95" customHeight="1">
      <c r="A42" s="171">
        <v>178</v>
      </c>
      <c r="B42" s="168" t="s">
        <v>115</v>
      </c>
      <c r="C42" s="172" t="s">
        <v>321</v>
      </c>
      <c r="D42" s="168" t="s">
        <v>322</v>
      </c>
      <c r="E42" s="168" t="s">
        <v>103</v>
      </c>
      <c r="F42" s="169">
        <v>85</v>
      </c>
      <c r="G42" s="170"/>
      <c r="H42" s="170"/>
      <c r="I42" s="170">
        <f t="shared" si="6"/>
        <v>0</v>
      </c>
      <c r="J42" s="168">
        <f t="shared" si="7"/>
        <v>0</v>
      </c>
      <c r="K42" s="1">
        <f t="shared" si="8"/>
        <v>0</v>
      </c>
      <c r="L42" s="1"/>
      <c r="M42" s="1">
        <f t="shared" si="9"/>
        <v>0</v>
      </c>
      <c r="N42" s="1">
        <v>0</v>
      </c>
      <c r="O42" s="1"/>
      <c r="P42" s="167">
        <f t="shared" si="10"/>
        <v>0</v>
      </c>
      <c r="Q42" s="173"/>
      <c r="R42" s="173">
        <v>0</v>
      </c>
      <c r="S42" s="167">
        <f t="shared" si="11"/>
        <v>0</v>
      </c>
      <c r="X42">
        <v>0</v>
      </c>
      <c r="Z42">
        <v>0</v>
      </c>
    </row>
    <row r="43" spans="1:26" ht="24.95" customHeight="1">
      <c r="A43" s="171">
        <v>179</v>
      </c>
      <c r="B43" s="168" t="s">
        <v>115</v>
      </c>
      <c r="C43" s="172" t="s">
        <v>323</v>
      </c>
      <c r="D43" s="168" t="s">
        <v>324</v>
      </c>
      <c r="E43" s="168" t="s">
        <v>103</v>
      </c>
      <c r="F43" s="169">
        <v>20</v>
      </c>
      <c r="G43" s="170"/>
      <c r="H43" s="170"/>
      <c r="I43" s="170">
        <f t="shared" si="6"/>
        <v>0</v>
      </c>
      <c r="J43" s="168">
        <f t="shared" si="7"/>
        <v>0</v>
      </c>
      <c r="K43" s="1">
        <f t="shared" si="8"/>
        <v>0</v>
      </c>
      <c r="L43" s="1"/>
      <c r="M43" s="1">
        <f t="shared" si="9"/>
        <v>0</v>
      </c>
      <c r="N43" s="1">
        <v>0</v>
      </c>
      <c r="O43" s="1"/>
      <c r="P43" s="167">
        <f t="shared" si="10"/>
        <v>0</v>
      </c>
      <c r="Q43" s="173"/>
      <c r="R43" s="173">
        <v>0</v>
      </c>
      <c r="S43" s="167">
        <f t="shared" si="11"/>
        <v>0</v>
      </c>
      <c r="X43">
        <v>0</v>
      </c>
      <c r="Z43">
        <v>0</v>
      </c>
    </row>
    <row r="44" spans="1:26" ht="24.95" customHeight="1">
      <c r="A44" s="171">
        <v>180</v>
      </c>
      <c r="B44" s="168" t="s">
        <v>115</v>
      </c>
      <c r="C44" s="172" t="s">
        <v>325</v>
      </c>
      <c r="D44" s="168" t="s">
        <v>326</v>
      </c>
      <c r="E44" s="168" t="s">
        <v>103</v>
      </c>
      <c r="F44" s="169">
        <v>1</v>
      </c>
      <c r="G44" s="170"/>
      <c r="H44" s="170"/>
      <c r="I44" s="170">
        <f t="shared" si="6"/>
        <v>0</v>
      </c>
      <c r="J44" s="168">
        <f t="shared" si="7"/>
        <v>0</v>
      </c>
      <c r="K44" s="1">
        <f t="shared" si="8"/>
        <v>0</v>
      </c>
      <c r="L44" s="1"/>
      <c r="M44" s="1">
        <f t="shared" si="9"/>
        <v>0</v>
      </c>
      <c r="N44" s="1">
        <v>0</v>
      </c>
      <c r="O44" s="1"/>
      <c r="P44" s="167">
        <f t="shared" si="10"/>
        <v>0</v>
      </c>
      <c r="Q44" s="173"/>
      <c r="R44" s="173">
        <v>0</v>
      </c>
      <c r="S44" s="167">
        <f t="shared" si="11"/>
        <v>0</v>
      </c>
      <c r="X44">
        <v>0</v>
      </c>
      <c r="Z44">
        <v>0</v>
      </c>
    </row>
    <row r="45" spans="1:26" ht="24.95" customHeight="1">
      <c r="A45" s="171">
        <v>181</v>
      </c>
      <c r="B45" s="168" t="s">
        <v>115</v>
      </c>
      <c r="C45" s="172" t="s">
        <v>327</v>
      </c>
      <c r="D45" s="168" t="s">
        <v>328</v>
      </c>
      <c r="E45" s="168" t="s">
        <v>103</v>
      </c>
      <c r="F45" s="169">
        <v>170</v>
      </c>
      <c r="G45" s="170"/>
      <c r="H45" s="170"/>
      <c r="I45" s="170">
        <f t="shared" si="6"/>
        <v>0</v>
      </c>
      <c r="J45" s="168">
        <f t="shared" si="7"/>
        <v>0</v>
      </c>
      <c r="K45" s="1">
        <f t="shared" si="8"/>
        <v>0</v>
      </c>
      <c r="L45" s="1"/>
      <c r="M45" s="1">
        <f t="shared" si="9"/>
        <v>0</v>
      </c>
      <c r="N45" s="1">
        <v>0</v>
      </c>
      <c r="O45" s="1"/>
      <c r="P45" s="167">
        <f t="shared" si="10"/>
        <v>0</v>
      </c>
      <c r="Q45" s="173"/>
      <c r="R45" s="173">
        <v>0</v>
      </c>
      <c r="S45" s="167">
        <f t="shared" si="11"/>
        <v>0</v>
      </c>
      <c r="X45">
        <v>0</v>
      </c>
      <c r="Z45">
        <v>0</v>
      </c>
    </row>
    <row r="46" spans="1:26" ht="24.95" customHeight="1">
      <c r="A46" s="171">
        <v>182</v>
      </c>
      <c r="B46" s="168" t="s">
        <v>115</v>
      </c>
      <c r="C46" s="172" t="s">
        <v>329</v>
      </c>
      <c r="D46" s="168" t="s">
        <v>330</v>
      </c>
      <c r="E46" s="168" t="s">
        <v>103</v>
      </c>
      <c r="F46" s="169">
        <v>10</v>
      </c>
      <c r="G46" s="170"/>
      <c r="H46" s="170"/>
      <c r="I46" s="170">
        <f t="shared" si="6"/>
        <v>0</v>
      </c>
      <c r="J46" s="168">
        <f t="shared" si="7"/>
        <v>0</v>
      </c>
      <c r="K46" s="1">
        <f t="shared" si="8"/>
        <v>0</v>
      </c>
      <c r="L46" s="1"/>
      <c r="M46" s="1">
        <f t="shared" si="9"/>
        <v>0</v>
      </c>
      <c r="N46" s="1">
        <v>0</v>
      </c>
      <c r="O46" s="1"/>
      <c r="P46" s="167">
        <f t="shared" si="10"/>
        <v>0</v>
      </c>
      <c r="Q46" s="173"/>
      <c r="R46" s="173">
        <v>0</v>
      </c>
      <c r="S46" s="167">
        <f t="shared" si="11"/>
        <v>0</v>
      </c>
      <c r="X46">
        <v>0</v>
      </c>
      <c r="Z46">
        <v>0</v>
      </c>
    </row>
    <row r="47" spans="1:26">
      <c r="A47" s="156"/>
      <c r="B47" s="156"/>
      <c r="C47" s="156"/>
      <c r="D47" s="156" t="s">
        <v>302</v>
      </c>
      <c r="E47" s="156"/>
      <c r="F47" s="167"/>
      <c r="G47" s="159">
        <f>ROUND((SUM(L40:L46))/1,2)</f>
        <v>0</v>
      </c>
      <c r="H47" s="159">
        <f>ROUND((SUM(M40:M46))/1,2)</f>
        <v>0</v>
      </c>
      <c r="I47" s="159">
        <f>ROUND((SUM(I40:I46))/1,2)</f>
        <v>0</v>
      </c>
      <c r="J47" s="156"/>
      <c r="K47" s="156"/>
      <c r="L47" s="156">
        <f>ROUND((SUM(L40:L46))/1,2)</f>
        <v>0</v>
      </c>
      <c r="M47" s="156">
        <f>ROUND((SUM(M40:M46))/1,2)</f>
        <v>0</v>
      </c>
      <c r="N47" s="156"/>
      <c r="O47" s="156"/>
      <c r="P47" s="174">
        <f>ROUND((SUM(P40:P46))/1,2)</f>
        <v>0</v>
      </c>
      <c r="Q47" s="153"/>
      <c r="R47" s="153"/>
      <c r="S47" s="174">
        <f>ROUND((SUM(S40:S46))/1,2)</f>
        <v>0</v>
      </c>
      <c r="T47" s="153"/>
      <c r="U47" s="153"/>
      <c r="V47" s="153"/>
      <c r="W47" s="153"/>
      <c r="X47" s="153"/>
      <c r="Y47" s="153"/>
      <c r="Z47" s="153"/>
    </row>
    <row r="48" spans="1:26">
      <c r="A48" s="1"/>
      <c r="B48" s="1"/>
      <c r="C48" s="1"/>
      <c r="D48" s="1"/>
      <c r="E48" s="1"/>
      <c r="F48" s="163"/>
      <c r="G48" s="149"/>
      <c r="H48" s="149"/>
      <c r="I48" s="149"/>
      <c r="J48" s="1"/>
      <c r="K48" s="1"/>
      <c r="L48" s="1"/>
      <c r="M48" s="1"/>
      <c r="N48" s="1"/>
      <c r="O48" s="1"/>
      <c r="P48" s="1"/>
      <c r="S48" s="1"/>
    </row>
    <row r="49" spans="1:26">
      <c r="A49" s="156"/>
      <c r="B49" s="156"/>
      <c r="C49" s="156"/>
      <c r="D49" s="156" t="s">
        <v>303</v>
      </c>
      <c r="E49" s="156"/>
      <c r="F49" s="167"/>
      <c r="G49" s="157"/>
      <c r="H49" s="157"/>
      <c r="I49" s="157"/>
      <c r="J49" s="156"/>
      <c r="K49" s="156"/>
      <c r="L49" s="156"/>
      <c r="M49" s="156"/>
      <c r="N49" s="156"/>
      <c r="O49" s="156"/>
      <c r="P49" s="156"/>
      <c r="Q49" s="153"/>
      <c r="R49" s="153"/>
      <c r="S49" s="156"/>
      <c r="T49" s="153"/>
      <c r="U49" s="153"/>
      <c r="V49" s="153"/>
      <c r="W49" s="153"/>
      <c r="X49" s="153"/>
      <c r="Y49" s="153"/>
      <c r="Z49" s="153"/>
    </row>
    <row r="50" spans="1:26" ht="35.1" customHeight="1">
      <c r="A50" s="171">
        <v>183</v>
      </c>
      <c r="B50" s="168" t="s">
        <v>94</v>
      </c>
      <c r="C50" s="172">
        <v>722130213</v>
      </c>
      <c r="D50" s="168" t="s">
        <v>331</v>
      </c>
      <c r="E50" s="168" t="s">
        <v>85</v>
      </c>
      <c r="F50" s="169">
        <v>84</v>
      </c>
      <c r="G50" s="170"/>
      <c r="H50" s="170"/>
      <c r="I50" s="170">
        <f t="shared" ref="I50:I81" si="12">ROUND(F50*(G50+H50),2)</f>
        <v>0</v>
      </c>
      <c r="J50" s="168">
        <f t="shared" ref="J50:J81" si="13">ROUND(F50*(N50),2)</f>
        <v>0</v>
      </c>
      <c r="K50" s="1">
        <f t="shared" ref="K50:K81" si="14">ROUND(F50*(O50),2)</f>
        <v>0</v>
      </c>
      <c r="L50" s="1"/>
      <c r="M50" s="1">
        <f t="shared" ref="M50:M81" si="15">ROUND(F50*(G50+H50),2)</f>
        <v>0</v>
      </c>
      <c r="N50" s="1">
        <v>0</v>
      </c>
      <c r="O50" s="1"/>
      <c r="P50" s="167">
        <f t="shared" ref="P50:P81" si="16">ROUND(F50*(R50),3)</f>
        <v>1.026</v>
      </c>
      <c r="Q50" s="173"/>
      <c r="R50" s="173">
        <v>1.2211966999999999E-2</v>
      </c>
      <c r="S50" s="167">
        <f t="shared" ref="S50:S81" si="17">ROUND(F50*(X50),3)</f>
        <v>0</v>
      </c>
      <c r="X50">
        <v>0</v>
      </c>
      <c r="Z50">
        <v>0</v>
      </c>
    </row>
    <row r="51" spans="1:26" ht="35.1" customHeight="1">
      <c r="A51" s="171">
        <v>184</v>
      </c>
      <c r="B51" s="168" t="s">
        <v>94</v>
      </c>
      <c r="C51" s="172">
        <v>722130216</v>
      </c>
      <c r="D51" s="168" t="s">
        <v>332</v>
      </c>
      <c r="E51" s="168" t="s">
        <v>85</v>
      </c>
      <c r="F51" s="169">
        <v>162</v>
      </c>
      <c r="G51" s="170"/>
      <c r="H51" s="170"/>
      <c r="I51" s="170">
        <f t="shared" si="12"/>
        <v>0</v>
      </c>
      <c r="J51" s="168">
        <f t="shared" si="13"/>
        <v>0</v>
      </c>
      <c r="K51" s="1">
        <f t="shared" si="14"/>
        <v>0</v>
      </c>
      <c r="L51" s="1"/>
      <c r="M51" s="1">
        <f t="shared" si="15"/>
        <v>0</v>
      </c>
      <c r="N51" s="1">
        <v>0</v>
      </c>
      <c r="O51" s="1"/>
      <c r="P51" s="167">
        <f t="shared" si="16"/>
        <v>2.7650000000000001</v>
      </c>
      <c r="Q51" s="173"/>
      <c r="R51" s="173">
        <v>1.7070202E-2</v>
      </c>
      <c r="S51" s="167">
        <f t="shared" si="17"/>
        <v>0</v>
      </c>
      <c r="X51">
        <v>0</v>
      </c>
      <c r="Z51">
        <v>0</v>
      </c>
    </row>
    <row r="52" spans="1:26" ht="24.95" customHeight="1">
      <c r="A52" s="171">
        <v>185</v>
      </c>
      <c r="B52" s="168" t="s">
        <v>333</v>
      </c>
      <c r="C52" s="172">
        <v>230010322</v>
      </c>
      <c r="D52" s="168" t="s">
        <v>334</v>
      </c>
      <c r="E52" s="168" t="s">
        <v>103</v>
      </c>
      <c r="F52" s="169">
        <v>19</v>
      </c>
      <c r="G52" s="170"/>
      <c r="H52" s="170"/>
      <c r="I52" s="170">
        <f t="shared" si="12"/>
        <v>0</v>
      </c>
      <c r="J52" s="168">
        <f t="shared" si="13"/>
        <v>0</v>
      </c>
      <c r="K52" s="1">
        <f t="shared" si="14"/>
        <v>0</v>
      </c>
      <c r="L52" s="1"/>
      <c r="M52" s="1">
        <f t="shared" si="15"/>
        <v>0</v>
      </c>
      <c r="N52" s="1">
        <v>0</v>
      </c>
      <c r="O52" s="1"/>
      <c r="P52" s="167">
        <f t="shared" si="16"/>
        <v>0</v>
      </c>
      <c r="Q52" s="173"/>
      <c r="R52" s="173">
        <v>0</v>
      </c>
      <c r="S52" s="167">
        <f t="shared" si="17"/>
        <v>0</v>
      </c>
      <c r="X52">
        <v>0</v>
      </c>
      <c r="Z52">
        <v>0</v>
      </c>
    </row>
    <row r="53" spans="1:26" ht="24.95" customHeight="1">
      <c r="A53" s="171">
        <v>186</v>
      </c>
      <c r="B53" s="168" t="s">
        <v>333</v>
      </c>
      <c r="C53" s="172">
        <v>230010345</v>
      </c>
      <c r="D53" s="168" t="s">
        <v>335</v>
      </c>
      <c r="E53" s="168" t="s">
        <v>103</v>
      </c>
      <c r="F53" s="169">
        <v>38</v>
      </c>
      <c r="G53" s="170"/>
      <c r="H53" s="170"/>
      <c r="I53" s="170">
        <f t="shared" si="12"/>
        <v>0</v>
      </c>
      <c r="J53" s="168">
        <f t="shared" si="13"/>
        <v>0</v>
      </c>
      <c r="K53" s="1">
        <f t="shared" si="14"/>
        <v>0</v>
      </c>
      <c r="L53" s="1"/>
      <c r="M53" s="1">
        <f t="shared" si="15"/>
        <v>0</v>
      </c>
      <c r="N53" s="1">
        <v>0</v>
      </c>
      <c r="O53" s="1"/>
      <c r="P53" s="167">
        <f t="shared" si="16"/>
        <v>0</v>
      </c>
      <c r="Q53" s="173"/>
      <c r="R53" s="173">
        <v>0</v>
      </c>
      <c r="S53" s="167">
        <f t="shared" si="17"/>
        <v>0</v>
      </c>
      <c r="X53">
        <v>0</v>
      </c>
      <c r="Z53">
        <v>0</v>
      </c>
    </row>
    <row r="54" spans="1:26" ht="24.95" customHeight="1">
      <c r="A54" s="171">
        <v>187</v>
      </c>
      <c r="B54" s="168" t="s">
        <v>333</v>
      </c>
      <c r="C54" s="172">
        <v>230010357</v>
      </c>
      <c r="D54" s="168" t="s">
        <v>336</v>
      </c>
      <c r="E54" s="168" t="s">
        <v>103</v>
      </c>
      <c r="F54" s="169">
        <v>28</v>
      </c>
      <c r="G54" s="170"/>
      <c r="H54" s="170"/>
      <c r="I54" s="170">
        <f t="shared" si="12"/>
        <v>0</v>
      </c>
      <c r="J54" s="168">
        <f t="shared" si="13"/>
        <v>0</v>
      </c>
      <c r="K54" s="1">
        <f t="shared" si="14"/>
        <v>0</v>
      </c>
      <c r="L54" s="1"/>
      <c r="M54" s="1">
        <f t="shared" si="15"/>
        <v>0</v>
      </c>
      <c r="N54" s="1">
        <v>0</v>
      </c>
      <c r="O54" s="1"/>
      <c r="P54" s="167">
        <f t="shared" si="16"/>
        <v>0</v>
      </c>
      <c r="Q54" s="173"/>
      <c r="R54" s="173">
        <v>0</v>
      </c>
      <c r="S54" s="167">
        <f t="shared" si="17"/>
        <v>0</v>
      </c>
      <c r="X54">
        <v>0</v>
      </c>
      <c r="Z54">
        <v>0</v>
      </c>
    </row>
    <row r="55" spans="1:26" ht="24.95" customHeight="1">
      <c r="A55" s="171">
        <v>188</v>
      </c>
      <c r="B55" s="168" t="s">
        <v>333</v>
      </c>
      <c r="C55" s="172">
        <v>230011057</v>
      </c>
      <c r="D55" s="168" t="s">
        <v>337</v>
      </c>
      <c r="E55" s="168" t="s">
        <v>85</v>
      </c>
      <c r="F55" s="169">
        <v>174</v>
      </c>
      <c r="G55" s="170"/>
      <c r="H55" s="170"/>
      <c r="I55" s="170">
        <f t="shared" si="12"/>
        <v>0</v>
      </c>
      <c r="J55" s="168">
        <f t="shared" si="13"/>
        <v>0</v>
      </c>
      <c r="K55" s="1">
        <f t="shared" si="14"/>
        <v>0</v>
      </c>
      <c r="L55" s="1"/>
      <c r="M55" s="1">
        <f t="shared" si="15"/>
        <v>0</v>
      </c>
      <c r="N55" s="1">
        <v>0</v>
      </c>
      <c r="O55" s="1"/>
      <c r="P55" s="167">
        <f t="shared" si="16"/>
        <v>7.0000000000000001E-3</v>
      </c>
      <c r="Q55" s="173"/>
      <c r="R55" s="173">
        <v>4.0523499999999999E-5</v>
      </c>
      <c r="S55" s="167">
        <f t="shared" si="17"/>
        <v>0</v>
      </c>
      <c r="X55">
        <v>0</v>
      </c>
      <c r="Z55">
        <v>0</v>
      </c>
    </row>
    <row r="56" spans="1:26" ht="24.95" customHeight="1">
      <c r="A56" s="171">
        <v>189</v>
      </c>
      <c r="B56" s="168" t="s">
        <v>333</v>
      </c>
      <c r="C56" s="172">
        <v>230021057</v>
      </c>
      <c r="D56" s="168" t="s">
        <v>338</v>
      </c>
      <c r="E56" s="168" t="s">
        <v>103</v>
      </c>
      <c r="F56" s="169">
        <v>4</v>
      </c>
      <c r="G56" s="170"/>
      <c r="H56" s="170"/>
      <c r="I56" s="170">
        <f t="shared" si="12"/>
        <v>0</v>
      </c>
      <c r="J56" s="168">
        <f t="shared" si="13"/>
        <v>0</v>
      </c>
      <c r="K56" s="1">
        <f t="shared" si="14"/>
        <v>0</v>
      </c>
      <c r="L56" s="1"/>
      <c r="M56" s="1">
        <f t="shared" si="15"/>
        <v>0</v>
      </c>
      <c r="N56" s="1">
        <v>0</v>
      </c>
      <c r="O56" s="1"/>
      <c r="P56" s="167">
        <f t="shared" si="16"/>
        <v>1E-3</v>
      </c>
      <c r="Q56" s="173"/>
      <c r="R56" s="173">
        <v>2.43141E-4</v>
      </c>
      <c r="S56" s="167">
        <f t="shared" si="17"/>
        <v>0</v>
      </c>
      <c r="X56">
        <v>0</v>
      </c>
      <c r="Z56">
        <v>0</v>
      </c>
    </row>
    <row r="57" spans="1:26" ht="24.95" customHeight="1">
      <c r="A57" s="171">
        <v>190</v>
      </c>
      <c r="B57" s="168" t="s">
        <v>333</v>
      </c>
      <c r="C57" s="172">
        <v>230120041</v>
      </c>
      <c r="D57" s="168" t="s">
        <v>339</v>
      </c>
      <c r="E57" s="168" t="s">
        <v>85</v>
      </c>
      <c r="F57" s="169">
        <v>80.5</v>
      </c>
      <c r="G57" s="170"/>
      <c r="H57" s="170"/>
      <c r="I57" s="170">
        <f t="shared" si="12"/>
        <v>0</v>
      </c>
      <c r="J57" s="168">
        <f t="shared" si="13"/>
        <v>0</v>
      </c>
      <c r="K57" s="1">
        <f t="shared" si="14"/>
        <v>0</v>
      </c>
      <c r="L57" s="1"/>
      <c r="M57" s="1">
        <f t="shared" si="15"/>
        <v>0</v>
      </c>
      <c r="N57" s="1">
        <v>0</v>
      </c>
      <c r="O57" s="1"/>
      <c r="P57" s="167">
        <f t="shared" si="16"/>
        <v>0</v>
      </c>
      <c r="Q57" s="173"/>
      <c r="R57" s="173">
        <v>0</v>
      </c>
      <c r="S57" s="167">
        <f t="shared" si="17"/>
        <v>0</v>
      </c>
      <c r="X57">
        <v>0</v>
      </c>
      <c r="Z57">
        <v>0</v>
      </c>
    </row>
    <row r="58" spans="1:26" ht="24.95" customHeight="1">
      <c r="A58" s="171">
        <v>191</v>
      </c>
      <c r="B58" s="168" t="s">
        <v>333</v>
      </c>
      <c r="C58" s="172">
        <v>230120043</v>
      </c>
      <c r="D58" s="168" t="s">
        <v>340</v>
      </c>
      <c r="E58" s="168" t="s">
        <v>85</v>
      </c>
      <c r="F58" s="169">
        <v>161</v>
      </c>
      <c r="G58" s="170"/>
      <c r="H58" s="170"/>
      <c r="I58" s="170">
        <f t="shared" si="12"/>
        <v>0</v>
      </c>
      <c r="J58" s="168">
        <f t="shared" si="13"/>
        <v>0</v>
      </c>
      <c r="K58" s="1">
        <f t="shared" si="14"/>
        <v>0</v>
      </c>
      <c r="L58" s="1"/>
      <c r="M58" s="1">
        <f t="shared" si="15"/>
        <v>0</v>
      </c>
      <c r="N58" s="1">
        <v>0</v>
      </c>
      <c r="O58" s="1"/>
      <c r="P58" s="167">
        <f t="shared" si="16"/>
        <v>0</v>
      </c>
      <c r="Q58" s="173"/>
      <c r="R58" s="173">
        <v>0</v>
      </c>
      <c r="S58" s="167">
        <f t="shared" si="17"/>
        <v>0</v>
      </c>
      <c r="X58">
        <v>0</v>
      </c>
      <c r="Z58">
        <v>0</v>
      </c>
    </row>
    <row r="59" spans="1:26" ht="24.95" customHeight="1">
      <c r="A59" s="171">
        <v>192</v>
      </c>
      <c r="B59" s="168" t="s">
        <v>333</v>
      </c>
      <c r="C59" s="172">
        <v>230120045</v>
      </c>
      <c r="D59" s="168" t="s">
        <v>341</v>
      </c>
      <c r="E59" s="168" t="s">
        <v>85</v>
      </c>
      <c r="F59" s="169">
        <v>174</v>
      </c>
      <c r="G59" s="170"/>
      <c r="H59" s="170"/>
      <c r="I59" s="170">
        <f t="shared" si="12"/>
        <v>0</v>
      </c>
      <c r="J59" s="168">
        <f t="shared" si="13"/>
        <v>0</v>
      </c>
      <c r="K59" s="1">
        <f t="shared" si="14"/>
        <v>0</v>
      </c>
      <c r="L59" s="1"/>
      <c r="M59" s="1">
        <f t="shared" si="15"/>
        <v>0</v>
      </c>
      <c r="N59" s="1">
        <v>0</v>
      </c>
      <c r="O59" s="1"/>
      <c r="P59" s="167">
        <f t="shared" si="16"/>
        <v>0</v>
      </c>
      <c r="Q59" s="173"/>
      <c r="R59" s="173">
        <v>0</v>
      </c>
      <c r="S59" s="167">
        <f t="shared" si="17"/>
        <v>0</v>
      </c>
      <c r="X59">
        <v>0</v>
      </c>
      <c r="Z59">
        <v>0</v>
      </c>
    </row>
    <row r="60" spans="1:26" ht="24.95" customHeight="1">
      <c r="A60" s="171">
        <v>193</v>
      </c>
      <c r="B60" s="168" t="s">
        <v>333</v>
      </c>
      <c r="C60" s="172">
        <v>230120171</v>
      </c>
      <c r="D60" s="168" t="s">
        <v>342</v>
      </c>
      <c r="E60" s="168" t="s">
        <v>103</v>
      </c>
      <c r="F60" s="169">
        <v>4</v>
      </c>
      <c r="G60" s="170"/>
      <c r="H60" s="170"/>
      <c r="I60" s="170">
        <f t="shared" si="12"/>
        <v>0</v>
      </c>
      <c r="J60" s="168">
        <f t="shared" si="13"/>
        <v>0</v>
      </c>
      <c r="K60" s="1">
        <f t="shared" si="14"/>
        <v>0</v>
      </c>
      <c r="L60" s="1"/>
      <c r="M60" s="1">
        <f t="shared" si="15"/>
        <v>0</v>
      </c>
      <c r="N60" s="1">
        <v>0</v>
      </c>
      <c r="O60" s="1"/>
      <c r="P60" s="167">
        <f t="shared" si="16"/>
        <v>0</v>
      </c>
      <c r="Q60" s="173"/>
      <c r="R60" s="173">
        <v>0</v>
      </c>
      <c r="S60" s="167">
        <f t="shared" si="17"/>
        <v>0</v>
      </c>
      <c r="X60">
        <v>0</v>
      </c>
      <c r="Z60">
        <v>0</v>
      </c>
    </row>
    <row r="61" spans="1:26" ht="24.95" customHeight="1">
      <c r="A61" s="171">
        <v>194</v>
      </c>
      <c r="B61" s="168" t="s">
        <v>333</v>
      </c>
      <c r="C61" s="172">
        <v>230120172</v>
      </c>
      <c r="D61" s="168" t="s">
        <v>343</v>
      </c>
      <c r="E61" s="168" t="s">
        <v>103</v>
      </c>
      <c r="F61" s="169">
        <v>8</v>
      </c>
      <c r="G61" s="170"/>
      <c r="H61" s="170"/>
      <c r="I61" s="170">
        <f t="shared" si="12"/>
        <v>0</v>
      </c>
      <c r="J61" s="168">
        <f t="shared" si="13"/>
        <v>0</v>
      </c>
      <c r="K61" s="1">
        <f t="shared" si="14"/>
        <v>0</v>
      </c>
      <c r="L61" s="1"/>
      <c r="M61" s="1">
        <f t="shared" si="15"/>
        <v>0</v>
      </c>
      <c r="N61" s="1">
        <v>0</v>
      </c>
      <c r="O61" s="1"/>
      <c r="P61" s="167">
        <f t="shared" si="16"/>
        <v>0</v>
      </c>
      <c r="Q61" s="173"/>
      <c r="R61" s="173">
        <v>0</v>
      </c>
      <c r="S61" s="167">
        <f t="shared" si="17"/>
        <v>0</v>
      </c>
      <c r="X61">
        <v>0</v>
      </c>
      <c r="Z61">
        <v>0</v>
      </c>
    </row>
    <row r="62" spans="1:26" ht="24.95" customHeight="1">
      <c r="A62" s="171">
        <v>195</v>
      </c>
      <c r="B62" s="168" t="s">
        <v>333</v>
      </c>
      <c r="C62" s="172">
        <v>230120173</v>
      </c>
      <c r="D62" s="168" t="s">
        <v>344</v>
      </c>
      <c r="E62" s="168" t="s">
        <v>103</v>
      </c>
      <c r="F62" s="169">
        <v>6</v>
      </c>
      <c r="G62" s="170"/>
      <c r="H62" s="170"/>
      <c r="I62" s="170">
        <f t="shared" si="12"/>
        <v>0</v>
      </c>
      <c r="J62" s="168">
        <f t="shared" si="13"/>
        <v>0</v>
      </c>
      <c r="K62" s="1">
        <f t="shared" si="14"/>
        <v>0</v>
      </c>
      <c r="L62" s="1"/>
      <c r="M62" s="1">
        <f t="shared" si="15"/>
        <v>0</v>
      </c>
      <c r="N62" s="1">
        <v>0</v>
      </c>
      <c r="O62" s="1"/>
      <c r="P62" s="167">
        <f t="shared" si="16"/>
        <v>0</v>
      </c>
      <c r="Q62" s="173"/>
      <c r="R62" s="173">
        <v>0</v>
      </c>
      <c r="S62" s="167">
        <f t="shared" si="17"/>
        <v>0</v>
      </c>
      <c r="X62">
        <v>0</v>
      </c>
      <c r="Z62">
        <v>0</v>
      </c>
    </row>
    <row r="63" spans="1:26" ht="24.95" customHeight="1">
      <c r="A63" s="171">
        <v>196</v>
      </c>
      <c r="B63" s="168" t="s">
        <v>266</v>
      </c>
      <c r="C63" s="172" t="s">
        <v>345</v>
      </c>
      <c r="D63" s="168" t="s">
        <v>346</v>
      </c>
      <c r="E63" s="168" t="s">
        <v>347</v>
      </c>
      <c r="F63" s="169">
        <v>194</v>
      </c>
      <c r="G63" s="170"/>
      <c r="H63" s="170"/>
      <c r="I63" s="170">
        <f t="shared" si="12"/>
        <v>0</v>
      </c>
      <c r="J63" s="168">
        <f t="shared" si="13"/>
        <v>0</v>
      </c>
      <c r="K63" s="1">
        <f t="shared" si="14"/>
        <v>0</v>
      </c>
      <c r="L63" s="1"/>
      <c r="M63" s="1">
        <f t="shared" si="15"/>
        <v>0</v>
      </c>
      <c r="N63" s="1">
        <v>0</v>
      </c>
      <c r="O63" s="1"/>
      <c r="P63" s="167">
        <f t="shared" si="16"/>
        <v>0</v>
      </c>
      <c r="Q63" s="173"/>
      <c r="R63" s="173">
        <v>0</v>
      </c>
      <c r="S63" s="167">
        <f t="shared" si="17"/>
        <v>0</v>
      </c>
      <c r="X63">
        <v>0</v>
      </c>
      <c r="Z63">
        <v>0</v>
      </c>
    </row>
    <row r="64" spans="1:26" ht="24.95" customHeight="1">
      <c r="A64" s="171">
        <v>197</v>
      </c>
      <c r="B64" s="168" t="s">
        <v>115</v>
      </c>
      <c r="C64" s="172" t="s">
        <v>348</v>
      </c>
      <c r="D64" s="168" t="s">
        <v>349</v>
      </c>
      <c r="E64" s="168" t="s">
        <v>103</v>
      </c>
      <c r="F64" s="169">
        <v>5</v>
      </c>
      <c r="G64" s="170"/>
      <c r="H64" s="170"/>
      <c r="I64" s="170">
        <f t="shared" si="12"/>
        <v>0</v>
      </c>
      <c r="J64" s="168">
        <f t="shared" si="13"/>
        <v>0</v>
      </c>
      <c r="K64" s="1">
        <f t="shared" si="14"/>
        <v>0</v>
      </c>
      <c r="L64" s="1"/>
      <c r="M64" s="1">
        <f t="shared" si="15"/>
        <v>0</v>
      </c>
      <c r="N64" s="1">
        <v>0</v>
      </c>
      <c r="O64" s="1"/>
      <c r="P64" s="167">
        <f t="shared" si="16"/>
        <v>0</v>
      </c>
      <c r="Q64" s="173"/>
      <c r="R64" s="173">
        <v>0</v>
      </c>
      <c r="S64" s="167">
        <f t="shared" si="17"/>
        <v>0</v>
      </c>
      <c r="X64">
        <v>0</v>
      </c>
      <c r="Z64">
        <v>0</v>
      </c>
    </row>
    <row r="65" spans="1:26" ht="24.95" customHeight="1">
      <c r="A65" s="171">
        <v>198</v>
      </c>
      <c r="B65" s="168" t="s">
        <v>115</v>
      </c>
      <c r="C65" s="172" t="s">
        <v>350</v>
      </c>
      <c r="D65" s="168" t="s">
        <v>351</v>
      </c>
      <c r="E65" s="168" t="s">
        <v>103</v>
      </c>
      <c r="F65" s="169">
        <v>1</v>
      </c>
      <c r="G65" s="170"/>
      <c r="H65" s="170"/>
      <c r="I65" s="170">
        <f t="shared" si="12"/>
        <v>0</v>
      </c>
      <c r="J65" s="168">
        <f t="shared" si="13"/>
        <v>0</v>
      </c>
      <c r="K65" s="1">
        <f t="shared" si="14"/>
        <v>0</v>
      </c>
      <c r="L65" s="1"/>
      <c r="M65" s="1">
        <f t="shared" si="15"/>
        <v>0</v>
      </c>
      <c r="N65" s="1">
        <v>0</v>
      </c>
      <c r="O65" s="1"/>
      <c r="P65" s="167">
        <f t="shared" si="16"/>
        <v>0</v>
      </c>
      <c r="Q65" s="173"/>
      <c r="R65" s="173">
        <v>0</v>
      </c>
      <c r="S65" s="167">
        <f t="shared" si="17"/>
        <v>0</v>
      </c>
      <c r="X65">
        <v>0</v>
      </c>
      <c r="Z65">
        <v>0</v>
      </c>
    </row>
    <row r="66" spans="1:26" ht="24.95" customHeight="1">
      <c r="A66" s="171">
        <v>199</v>
      </c>
      <c r="B66" s="168" t="s">
        <v>115</v>
      </c>
      <c r="C66" s="172" t="s">
        <v>352</v>
      </c>
      <c r="D66" s="168" t="s">
        <v>353</v>
      </c>
      <c r="E66" s="168" t="s">
        <v>103</v>
      </c>
      <c r="F66" s="169">
        <v>2</v>
      </c>
      <c r="G66" s="170"/>
      <c r="H66" s="170"/>
      <c r="I66" s="170">
        <f t="shared" si="12"/>
        <v>0</v>
      </c>
      <c r="J66" s="168">
        <f t="shared" si="13"/>
        <v>0</v>
      </c>
      <c r="K66" s="1">
        <f t="shared" si="14"/>
        <v>0</v>
      </c>
      <c r="L66" s="1"/>
      <c r="M66" s="1">
        <f t="shared" si="15"/>
        <v>0</v>
      </c>
      <c r="N66" s="1">
        <v>0</v>
      </c>
      <c r="O66" s="1"/>
      <c r="P66" s="167">
        <f t="shared" si="16"/>
        <v>0</v>
      </c>
      <c r="Q66" s="173"/>
      <c r="R66" s="173">
        <v>0</v>
      </c>
      <c r="S66" s="167">
        <f t="shared" si="17"/>
        <v>0</v>
      </c>
      <c r="X66">
        <v>0</v>
      </c>
      <c r="Z66">
        <v>0</v>
      </c>
    </row>
    <row r="67" spans="1:26" ht="24.95" customHeight="1">
      <c r="A67" s="171">
        <v>200</v>
      </c>
      <c r="B67" s="168" t="s">
        <v>115</v>
      </c>
      <c r="C67" s="172" t="s">
        <v>354</v>
      </c>
      <c r="D67" s="168" t="s">
        <v>355</v>
      </c>
      <c r="E67" s="168" t="s">
        <v>103</v>
      </c>
      <c r="F67" s="169">
        <v>2</v>
      </c>
      <c r="G67" s="170"/>
      <c r="H67" s="170"/>
      <c r="I67" s="170">
        <f t="shared" si="12"/>
        <v>0</v>
      </c>
      <c r="J67" s="168">
        <f t="shared" si="13"/>
        <v>0</v>
      </c>
      <c r="K67" s="1">
        <f t="shared" si="14"/>
        <v>0</v>
      </c>
      <c r="L67" s="1"/>
      <c r="M67" s="1">
        <f t="shared" si="15"/>
        <v>0</v>
      </c>
      <c r="N67" s="1">
        <v>0</v>
      </c>
      <c r="O67" s="1"/>
      <c r="P67" s="167">
        <f t="shared" si="16"/>
        <v>0</v>
      </c>
      <c r="Q67" s="173"/>
      <c r="R67" s="173">
        <v>0</v>
      </c>
      <c r="S67" s="167">
        <f t="shared" si="17"/>
        <v>0</v>
      </c>
      <c r="X67">
        <v>0</v>
      </c>
      <c r="Z67">
        <v>0</v>
      </c>
    </row>
    <row r="68" spans="1:26" ht="24.95" customHeight="1">
      <c r="A68" s="171">
        <v>201</v>
      </c>
      <c r="B68" s="168" t="s">
        <v>115</v>
      </c>
      <c r="C68" s="172" t="s">
        <v>356</v>
      </c>
      <c r="D68" s="168" t="s">
        <v>357</v>
      </c>
      <c r="E68" s="168" t="s">
        <v>103</v>
      </c>
      <c r="F68" s="169">
        <v>6</v>
      </c>
      <c r="G68" s="170"/>
      <c r="H68" s="170"/>
      <c r="I68" s="170">
        <f t="shared" si="12"/>
        <v>0</v>
      </c>
      <c r="J68" s="168">
        <f t="shared" si="13"/>
        <v>0</v>
      </c>
      <c r="K68" s="1">
        <f t="shared" si="14"/>
        <v>0</v>
      </c>
      <c r="L68" s="1"/>
      <c r="M68" s="1">
        <f t="shared" si="15"/>
        <v>0</v>
      </c>
      <c r="N68" s="1">
        <v>0</v>
      </c>
      <c r="O68" s="1"/>
      <c r="P68" s="167">
        <f t="shared" si="16"/>
        <v>0</v>
      </c>
      <c r="Q68" s="173"/>
      <c r="R68" s="173">
        <v>0</v>
      </c>
      <c r="S68" s="167">
        <f t="shared" si="17"/>
        <v>0</v>
      </c>
      <c r="X68">
        <v>0</v>
      </c>
      <c r="Z68">
        <v>0</v>
      </c>
    </row>
    <row r="69" spans="1:26" ht="24.95" customHeight="1">
      <c r="A69" s="171">
        <v>202</v>
      </c>
      <c r="B69" s="168" t="s">
        <v>115</v>
      </c>
      <c r="C69" s="172" t="s">
        <v>358</v>
      </c>
      <c r="D69" s="168" t="s">
        <v>359</v>
      </c>
      <c r="E69" s="168" t="s">
        <v>103</v>
      </c>
      <c r="F69" s="169">
        <v>12</v>
      </c>
      <c r="G69" s="170"/>
      <c r="H69" s="170"/>
      <c r="I69" s="170">
        <f t="shared" si="12"/>
        <v>0</v>
      </c>
      <c r="J69" s="168">
        <f t="shared" si="13"/>
        <v>0</v>
      </c>
      <c r="K69" s="1">
        <f t="shared" si="14"/>
        <v>0</v>
      </c>
      <c r="L69" s="1"/>
      <c r="M69" s="1">
        <f t="shared" si="15"/>
        <v>0</v>
      </c>
      <c r="N69" s="1">
        <v>0</v>
      </c>
      <c r="O69" s="1"/>
      <c r="P69" s="167">
        <f t="shared" si="16"/>
        <v>0</v>
      </c>
      <c r="Q69" s="173"/>
      <c r="R69" s="173">
        <v>0</v>
      </c>
      <c r="S69" s="167">
        <f t="shared" si="17"/>
        <v>0</v>
      </c>
      <c r="X69">
        <v>0</v>
      </c>
      <c r="Z69">
        <v>0</v>
      </c>
    </row>
    <row r="70" spans="1:26" ht="24.95" customHeight="1">
      <c r="A70" s="171">
        <v>203</v>
      </c>
      <c r="B70" s="168" t="s">
        <v>115</v>
      </c>
      <c r="C70" s="172" t="s">
        <v>360</v>
      </c>
      <c r="D70" s="168" t="s">
        <v>361</v>
      </c>
      <c r="E70" s="168" t="s">
        <v>103</v>
      </c>
      <c r="F70" s="169">
        <v>12</v>
      </c>
      <c r="G70" s="170"/>
      <c r="H70" s="170"/>
      <c r="I70" s="170">
        <f t="shared" si="12"/>
        <v>0</v>
      </c>
      <c r="J70" s="168">
        <f t="shared" si="13"/>
        <v>0</v>
      </c>
      <c r="K70" s="1">
        <f t="shared" si="14"/>
        <v>0</v>
      </c>
      <c r="L70" s="1"/>
      <c r="M70" s="1">
        <f t="shared" si="15"/>
        <v>0</v>
      </c>
      <c r="N70" s="1">
        <v>0</v>
      </c>
      <c r="O70" s="1"/>
      <c r="P70" s="167">
        <f t="shared" si="16"/>
        <v>0</v>
      </c>
      <c r="Q70" s="173"/>
      <c r="R70" s="173">
        <v>0</v>
      </c>
      <c r="S70" s="167">
        <f t="shared" si="17"/>
        <v>0</v>
      </c>
      <c r="X70">
        <v>0</v>
      </c>
      <c r="Z70">
        <v>0</v>
      </c>
    </row>
    <row r="71" spans="1:26" ht="24.95" customHeight="1">
      <c r="A71" s="171">
        <v>204</v>
      </c>
      <c r="B71" s="168" t="s">
        <v>115</v>
      </c>
      <c r="C71" s="172" t="s">
        <v>362</v>
      </c>
      <c r="D71" s="168" t="s">
        <v>363</v>
      </c>
      <c r="E71" s="168" t="s">
        <v>103</v>
      </c>
      <c r="F71" s="169">
        <v>2</v>
      </c>
      <c r="G71" s="170"/>
      <c r="H71" s="170"/>
      <c r="I71" s="170">
        <f t="shared" si="12"/>
        <v>0</v>
      </c>
      <c r="J71" s="168">
        <f t="shared" si="13"/>
        <v>0</v>
      </c>
      <c r="K71" s="1">
        <f t="shared" si="14"/>
        <v>0</v>
      </c>
      <c r="L71" s="1"/>
      <c r="M71" s="1">
        <f t="shared" si="15"/>
        <v>0</v>
      </c>
      <c r="N71" s="1">
        <v>0</v>
      </c>
      <c r="O71" s="1"/>
      <c r="P71" s="167">
        <f t="shared" si="16"/>
        <v>0</v>
      </c>
      <c r="Q71" s="173"/>
      <c r="R71" s="173">
        <v>0</v>
      </c>
      <c r="S71" s="167">
        <f t="shared" si="17"/>
        <v>0</v>
      </c>
      <c r="X71">
        <v>0</v>
      </c>
      <c r="Z71">
        <v>0</v>
      </c>
    </row>
    <row r="72" spans="1:26" ht="24.95" customHeight="1">
      <c r="A72" s="171">
        <v>205</v>
      </c>
      <c r="B72" s="168" t="s">
        <v>115</v>
      </c>
      <c r="C72" s="172" t="s">
        <v>364</v>
      </c>
      <c r="D72" s="168" t="s">
        <v>365</v>
      </c>
      <c r="E72" s="168" t="s">
        <v>103</v>
      </c>
      <c r="F72" s="169">
        <v>1</v>
      </c>
      <c r="G72" s="170"/>
      <c r="H72" s="170"/>
      <c r="I72" s="170">
        <f t="shared" si="12"/>
        <v>0</v>
      </c>
      <c r="J72" s="168">
        <f t="shared" si="13"/>
        <v>0</v>
      </c>
      <c r="K72" s="1">
        <f t="shared" si="14"/>
        <v>0</v>
      </c>
      <c r="L72" s="1"/>
      <c r="M72" s="1">
        <f t="shared" si="15"/>
        <v>0</v>
      </c>
      <c r="N72" s="1">
        <v>0</v>
      </c>
      <c r="O72" s="1"/>
      <c r="P72" s="167">
        <f t="shared" si="16"/>
        <v>0</v>
      </c>
      <c r="Q72" s="173"/>
      <c r="R72" s="173">
        <v>0</v>
      </c>
      <c r="S72" s="167">
        <f t="shared" si="17"/>
        <v>0</v>
      </c>
      <c r="X72">
        <v>0</v>
      </c>
      <c r="Z72">
        <v>0</v>
      </c>
    </row>
    <row r="73" spans="1:26" ht="24.95" customHeight="1">
      <c r="A73" s="171">
        <v>206</v>
      </c>
      <c r="B73" s="168" t="s">
        <v>115</v>
      </c>
      <c r="C73" s="172" t="s">
        <v>366</v>
      </c>
      <c r="D73" s="168" t="s">
        <v>367</v>
      </c>
      <c r="E73" s="168" t="s">
        <v>103</v>
      </c>
      <c r="F73" s="169">
        <v>4</v>
      </c>
      <c r="G73" s="170"/>
      <c r="H73" s="170"/>
      <c r="I73" s="170">
        <f t="shared" si="12"/>
        <v>0</v>
      </c>
      <c r="J73" s="168">
        <f t="shared" si="13"/>
        <v>0</v>
      </c>
      <c r="K73" s="1">
        <f t="shared" si="14"/>
        <v>0</v>
      </c>
      <c r="L73" s="1"/>
      <c r="M73" s="1">
        <f t="shared" si="15"/>
        <v>0</v>
      </c>
      <c r="N73" s="1">
        <v>0</v>
      </c>
      <c r="O73" s="1"/>
      <c r="P73" s="167">
        <f t="shared" si="16"/>
        <v>0</v>
      </c>
      <c r="Q73" s="173"/>
      <c r="R73" s="173">
        <v>0</v>
      </c>
      <c r="S73" s="167">
        <f t="shared" si="17"/>
        <v>0</v>
      </c>
      <c r="X73">
        <v>0</v>
      </c>
      <c r="Z73">
        <v>0</v>
      </c>
    </row>
    <row r="74" spans="1:26" ht="24.95" customHeight="1">
      <c r="A74" s="171">
        <v>207</v>
      </c>
      <c r="B74" s="168" t="s">
        <v>115</v>
      </c>
      <c r="C74" s="172" t="s">
        <v>368</v>
      </c>
      <c r="D74" s="168" t="s">
        <v>369</v>
      </c>
      <c r="E74" s="168" t="s">
        <v>103</v>
      </c>
      <c r="F74" s="169">
        <v>2</v>
      </c>
      <c r="G74" s="170"/>
      <c r="H74" s="170"/>
      <c r="I74" s="170">
        <f t="shared" si="12"/>
        <v>0</v>
      </c>
      <c r="J74" s="168">
        <f t="shared" si="13"/>
        <v>0</v>
      </c>
      <c r="K74" s="1">
        <f t="shared" si="14"/>
        <v>0</v>
      </c>
      <c r="L74" s="1"/>
      <c r="M74" s="1">
        <f t="shared" si="15"/>
        <v>0</v>
      </c>
      <c r="N74" s="1">
        <v>0</v>
      </c>
      <c r="O74" s="1"/>
      <c r="P74" s="167">
        <f t="shared" si="16"/>
        <v>0</v>
      </c>
      <c r="Q74" s="173"/>
      <c r="R74" s="173">
        <v>0</v>
      </c>
      <c r="S74" s="167">
        <f t="shared" si="17"/>
        <v>0</v>
      </c>
      <c r="X74">
        <v>0</v>
      </c>
      <c r="Z74">
        <v>0</v>
      </c>
    </row>
    <row r="75" spans="1:26" ht="24.95" customHeight="1">
      <c r="A75" s="171">
        <v>208</v>
      </c>
      <c r="B75" s="168" t="s">
        <v>115</v>
      </c>
      <c r="C75" s="172" t="s">
        <v>370</v>
      </c>
      <c r="D75" s="168" t="s">
        <v>371</v>
      </c>
      <c r="E75" s="168" t="s">
        <v>103</v>
      </c>
      <c r="F75" s="169">
        <v>5</v>
      </c>
      <c r="G75" s="170"/>
      <c r="H75" s="170"/>
      <c r="I75" s="170">
        <f t="shared" si="12"/>
        <v>0</v>
      </c>
      <c r="J75" s="168">
        <f t="shared" si="13"/>
        <v>0</v>
      </c>
      <c r="K75" s="1">
        <f t="shared" si="14"/>
        <v>0</v>
      </c>
      <c r="L75" s="1"/>
      <c r="M75" s="1">
        <f t="shared" si="15"/>
        <v>0</v>
      </c>
      <c r="N75" s="1">
        <v>0</v>
      </c>
      <c r="O75" s="1"/>
      <c r="P75" s="167">
        <f t="shared" si="16"/>
        <v>0</v>
      </c>
      <c r="Q75" s="173"/>
      <c r="R75" s="173">
        <v>0</v>
      </c>
      <c r="S75" s="167">
        <f t="shared" si="17"/>
        <v>0</v>
      </c>
      <c r="X75">
        <v>0</v>
      </c>
      <c r="Z75">
        <v>0</v>
      </c>
    </row>
    <row r="76" spans="1:26" ht="24.95" customHeight="1">
      <c r="A76" s="171">
        <v>209</v>
      </c>
      <c r="B76" s="168" t="s">
        <v>115</v>
      </c>
      <c r="C76" s="172" t="s">
        <v>372</v>
      </c>
      <c r="D76" s="168" t="s">
        <v>373</v>
      </c>
      <c r="E76" s="168" t="s">
        <v>103</v>
      </c>
      <c r="F76" s="169">
        <v>2</v>
      </c>
      <c r="G76" s="170"/>
      <c r="H76" s="170"/>
      <c r="I76" s="170">
        <f t="shared" si="12"/>
        <v>0</v>
      </c>
      <c r="J76" s="168">
        <f t="shared" si="13"/>
        <v>0</v>
      </c>
      <c r="K76" s="1">
        <f t="shared" si="14"/>
        <v>0</v>
      </c>
      <c r="L76" s="1"/>
      <c r="M76" s="1">
        <f t="shared" si="15"/>
        <v>0</v>
      </c>
      <c r="N76" s="1">
        <v>0</v>
      </c>
      <c r="O76" s="1"/>
      <c r="P76" s="167">
        <f t="shared" si="16"/>
        <v>0</v>
      </c>
      <c r="Q76" s="173"/>
      <c r="R76" s="173">
        <v>0</v>
      </c>
      <c r="S76" s="167">
        <f t="shared" si="17"/>
        <v>0</v>
      </c>
      <c r="X76">
        <v>0</v>
      </c>
      <c r="Z76">
        <v>0</v>
      </c>
    </row>
    <row r="77" spans="1:26" ht="24.95" customHeight="1">
      <c r="A77" s="171">
        <v>210</v>
      </c>
      <c r="B77" s="168" t="s">
        <v>115</v>
      </c>
      <c r="C77" s="172" t="s">
        <v>374</v>
      </c>
      <c r="D77" s="168" t="s">
        <v>375</v>
      </c>
      <c r="E77" s="168" t="s">
        <v>103</v>
      </c>
      <c r="F77" s="169">
        <v>4</v>
      </c>
      <c r="G77" s="170"/>
      <c r="H77" s="170"/>
      <c r="I77" s="170">
        <f t="shared" si="12"/>
        <v>0</v>
      </c>
      <c r="J77" s="168">
        <f t="shared" si="13"/>
        <v>0</v>
      </c>
      <c r="K77" s="1">
        <f t="shared" si="14"/>
        <v>0</v>
      </c>
      <c r="L77" s="1"/>
      <c r="M77" s="1">
        <f t="shared" si="15"/>
        <v>0</v>
      </c>
      <c r="N77" s="1">
        <v>0</v>
      </c>
      <c r="O77" s="1"/>
      <c r="P77" s="167">
        <f t="shared" si="16"/>
        <v>0</v>
      </c>
      <c r="Q77" s="173"/>
      <c r="R77" s="173">
        <v>0</v>
      </c>
      <c r="S77" s="167">
        <f t="shared" si="17"/>
        <v>0</v>
      </c>
      <c r="X77">
        <v>0</v>
      </c>
      <c r="Z77">
        <v>0</v>
      </c>
    </row>
    <row r="78" spans="1:26" ht="24.95" customHeight="1">
      <c r="A78" s="171">
        <v>211</v>
      </c>
      <c r="B78" s="168" t="s">
        <v>115</v>
      </c>
      <c r="C78" s="172" t="s">
        <v>376</v>
      </c>
      <c r="D78" s="168" t="s">
        <v>377</v>
      </c>
      <c r="E78" s="168" t="s">
        <v>103</v>
      </c>
      <c r="F78" s="169">
        <v>8</v>
      </c>
      <c r="G78" s="170"/>
      <c r="H78" s="170"/>
      <c r="I78" s="170">
        <f t="shared" si="12"/>
        <v>0</v>
      </c>
      <c r="J78" s="168">
        <f t="shared" si="13"/>
        <v>0</v>
      </c>
      <c r="K78" s="1">
        <f t="shared" si="14"/>
        <v>0</v>
      </c>
      <c r="L78" s="1"/>
      <c r="M78" s="1">
        <f t="shared" si="15"/>
        <v>0</v>
      </c>
      <c r="N78" s="1">
        <v>0</v>
      </c>
      <c r="O78" s="1"/>
      <c r="P78" s="167">
        <f t="shared" si="16"/>
        <v>0</v>
      </c>
      <c r="Q78" s="173"/>
      <c r="R78" s="173">
        <v>0</v>
      </c>
      <c r="S78" s="167">
        <f t="shared" si="17"/>
        <v>0</v>
      </c>
      <c r="X78">
        <v>0</v>
      </c>
      <c r="Z78">
        <v>0</v>
      </c>
    </row>
    <row r="79" spans="1:26" ht="24.95" customHeight="1">
      <c r="A79" s="171">
        <v>212</v>
      </c>
      <c r="B79" s="168" t="s">
        <v>115</v>
      </c>
      <c r="C79" s="172" t="s">
        <v>378</v>
      </c>
      <c r="D79" s="168" t="s">
        <v>379</v>
      </c>
      <c r="E79" s="168" t="s">
        <v>103</v>
      </c>
      <c r="F79" s="169">
        <v>8</v>
      </c>
      <c r="G79" s="170"/>
      <c r="H79" s="170"/>
      <c r="I79" s="170">
        <f t="shared" si="12"/>
        <v>0</v>
      </c>
      <c r="J79" s="168">
        <f t="shared" si="13"/>
        <v>0</v>
      </c>
      <c r="K79" s="1">
        <f t="shared" si="14"/>
        <v>0</v>
      </c>
      <c r="L79" s="1"/>
      <c r="M79" s="1">
        <f t="shared" si="15"/>
        <v>0</v>
      </c>
      <c r="N79" s="1">
        <v>0</v>
      </c>
      <c r="O79" s="1"/>
      <c r="P79" s="167">
        <f t="shared" si="16"/>
        <v>0</v>
      </c>
      <c r="Q79" s="173"/>
      <c r="R79" s="173">
        <v>0</v>
      </c>
      <c r="S79" s="167">
        <f t="shared" si="17"/>
        <v>0</v>
      </c>
      <c r="X79">
        <v>0</v>
      </c>
      <c r="Z79">
        <v>0</v>
      </c>
    </row>
    <row r="80" spans="1:26" ht="24.95" customHeight="1">
      <c r="A80" s="171">
        <v>213</v>
      </c>
      <c r="B80" s="168" t="s">
        <v>115</v>
      </c>
      <c r="C80" s="172" t="s">
        <v>380</v>
      </c>
      <c r="D80" s="168" t="s">
        <v>381</v>
      </c>
      <c r="E80" s="168" t="s">
        <v>103</v>
      </c>
      <c r="F80" s="169">
        <v>15</v>
      </c>
      <c r="G80" s="170"/>
      <c r="H80" s="170"/>
      <c r="I80" s="170">
        <f t="shared" si="12"/>
        <v>0</v>
      </c>
      <c r="J80" s="168">
        <f t="shared" si="13"/>
        <v>0</v>
      </c>
      <c r="K80" s="1">
        <f t="shared" si="14"/>
        <v>0</v>
      </c>
      <c r="L80" s="1"/>
      <c r="M80" s="1">
        <f t="shared" si="15"/>
        <v>0</v>
      </c>
      <c r="N80" s="1">
        <v>0</v>
      </c>
      <c r="O80" s="1"/>
      <c r="P80" s="167">
        <f t="shared" si="16"/>
        <v>0</v>
      </c>
      <c r="Q80" s="173"/>
      <c r="R80" s="173">
        <v>0</v>
      </c>
      <c r="S80" s="167">
        <f t="shared" si="17"/>
        <v>0</v>
      </c>
      <c r="X80">
        <v>0</v>
      </c>
      <c r="Z80">
        <v>0</v>
      </c>
    </row>
    <row r="81" spans="1:26" ht="24.95" customHeight="1">
      <c r="A81" s="171">
        <v>214</v>
      </c>
      <c r="B81" s="168" t="s">
        <v>115</v>
      </c>
      <c r="C81" s="172" t="s">
        <v>382</v>
      </c>
      <c r="D81" s="168" t="s">
        <v>383</v>
      </c>
      <c r="E81" s="168" t="s">
        <v>103</v>
      </c>
      <c r="F81" s="169">
        <v>30</v>
      </c>
      <c r="G81" s="170"/>
      <c r="H81" s="170"/>
      <c r="I81" s="170">
        <f t="shared" si="12"/>
        <v>0</v>
      </c>
      <c r="J81" s="168">
        <f t="shared" si="13"/>
        <v>0</v>
      </c>
      <c r="K81" s="1">
        <f t="shared" si="14"/>
        <v>0</v>
      </c>
      <c r="L81" s="1"/>
      <c r="M81" s="1">
        <f t="shared" si="15"/>
        <v>0</v>
      </c>
      <c r="N81" s="1">
        <v>0</v>
      </c>
      <c r="O81" s="1"/>
      <c r="P81" s="167">
        <f t="shared" si="16"/>
        <v>0</v>
      </c>
      <c r="Q81" s="173"/>
      <c r="R81" s="173">
        <v>0</v>
      </c>
      <c r="S81" s="167">
        <f t="shared" si="17"/>
        <v>0</v>
      </c>
      <c r="X81">
        <v>0</v>
      </c>
      <c r="Z81">
        <v>0</v>
      </c>
    </row>
    <row r="82" spans="1:26" ht="24.95" customHeight="1">
      <c r="A82" s="171">
        <v>215</v>
      </c>
      <c r="B82" s="168" t="s">
        <v>115</v>
      </c>
      <c r="C82" s="172" t="s">
        <v>384</v>
      </c>
      <c r="D82" s="168" t="s">
        <v>385</v>
      </c>
      <c r="E82" s="168" t="s">
        <v>103</v>
      </c>
      <c r="F82" s="169">
        <v>20</v>
      </c>
      <c r="G82" s="170"/>
      <c r="H82" s="170"/>
      <c r="I82" s="170">
        <f t="shared" ref="I82:I99" si="18">ROUND(F82*(G82+H82),2)</f>
        <v>0</v>
      </c>
      <c r="J82" s="168">
        <f t="shared" ref="J82:J99" si="19">ROUND(F82*(N82),2)</f>
        <v>0</v>
      </c>
      <c r="K82" s="1">
        <f t="shared" ref="K82:K99" si="20">ROUND(F82*(O82),2)</f>
        <v>0</v>
      </c>
      <c r="L82" s="1"/>
      <c r="M82" s="1">
        <f t="shared" ref="M82:M99" si="21">ROUND(F82*(G82+H82),2)</f>
        <v>0</v>
      </c>
      <c r="N82" s="1">
        <v>0</v>
      </c>
      <c r="O82" s="1"/>
      <c r="P82" s="167">
        <f t="shared" ref="P82:P99" si="22">ROUND(F82*(R82),3)</f>
        <v>0</v>
      </c>
      <c r="Q82" s="173"/>
      <c r="R82" s="173">
        <v>0</v>
      </c>
      <c r="S82" s="167">
        <f t="shared" ref="S82:S99" si="23">ROUND(F82*(X82),3)</f>
        <v>0</v>
      </c>
      <c r="X82">
        <v>0</v>
      </c>
      <c r="Z82">
        <v>0</v>
      </c>
    </row>
    <row r="83" spans="1:26" ht="24.95" customHeight="1">
      <c r="A83" s="171">
        <v>216</v>
      </c>
      <c r="B83" s="168" t="s">
        <v>115</v>
      </c>
      <c r="C83" s="172" t="s">
        <v>386</v>
      </c>
      <c r="D83" s="168" t="s">
        <v>387</v>
      </c>
      <c r="E83" s="168" t="s">
        <v>103</v>
      </c>
      <c r="F83" s="169">
        <v>4</v>
      </c>
      <c r="G83" s="170"/>
      <c r="H83" s="170"/>
      <c r="I83" s="170">
        <f t="shared" si="18"/>
        <v>0</v>
      </c>
      <c r="J83" s="168">
        <f t="shared" si="19"/>
        <v>0</v>
      </c>
      <c r="K83" s="1">
        <f t="shared" si="20"/>
        <v>0</v>
      </c>
      <c r="L83" s="1"/>
      <c r="M83" s="1">
        <f t="shared" si="21"/>
        <v>0</v>
      </c>
      <c r="N83" s="1">
        <v>0</v>
      </c>
      <c r="O83" s="1"/>
      <c r="P83" s="167">
        <f t="shared" si="22"/>
        <v>0</v>
      </c>
      <c r="Q83" s="173"/>
      <c r="R83" s="173">
        <v>0</v>
      </c>
      <c r="S83" s="167">
        <f t="shared" si="23"/>
        <v>0</v>
      </c>
      <c r="X83">
        <v>0</v>
      </c>
      <c r="Z83">
        <v>0</v>
      </c>
    </row>
    <row r="84" spans="1:26" ht="24.95" customHeight="1">
      <c r="A84" s="171">
        <v>217</v>
      </c>
      <c r="B84" s="168" t="s">
        <v>115</v>
      </c>
      <c r="C84" s="172" t="s">
        <v>388</v>
      </c>
      <c r="D84" s="168" t="s">
        <v>389</v>
      </c>
      <c r="E84" s="168" t="s">
        <v>103</v>
      </c>
      <c r="F84" s="169">
        <v>2</v>
      </c>
      <c r="G84" s="170"/>
      <c r="H84" s="170"/>
      <c r="I84" s="170">
        <f t="shared" si="18"/>
        <v>0</v>
      </c>
      <c r="J84" s="168">
        <f t="shared" si="19"/>
        <v>0</v>
      </c>
      <c r="K84" s="1">
        <f t="shared" si="20"/>
        <v>0</v>
      </c>
      <c r="L84" s="1"/>
      <c r="M84" s="1">
        <f t="shared" si="21"/>
        <v>0</v>
      </c>
      <c r="N84" s="1">
        <v>0</v>
      </c>
      <c r="O84" s="1"/>
      <c r="P84" s="167">
        <f t="shared" si="22"/>
        <v>0</v>
      </c>
      <c r="Q84" s="173"/>
      <c r="R84" s="173">
        <v>0</v>
      </c>
      <c r="S84" s="167">
        <f t="shared" si="23"/>
        <v>0</v>
      </c>
      <c r="X84">
        <v>0</v>
      </c>
      <c r="Z84">
        <v>0</v>
      </c>
    </row>
    <row r="85" spans="1:26" ht="24.95" customHeight="1">
      <c r="A85" s="171">
        <v>218</v>
      </c>
      <c r="B85" s="168" t="s">
        <v>115</v>
      </c>
      <c r="C85" s="172" t="s">
        <v>390</v>
      </c>
      <c r="D85" s="168" t="s">
        <v>391</v>
      </c>
      <c r="E85" s="168" t="s">
        <v>103</v>
      </c>
      <c r="F85" s="169">
        <v>4</v>
      </c>
      <c r="G85" s="170"/>
      <c r="H85" s="170"/>
      <c r="I85" s="170">
        <f t="shared" si="18"/>
        <v>0</v>
      </c>
      <c r="J85" s="168">
        <f t="shared" si="19"/>
        <v>0</v>
      </c>
      <c r="K85" s="1">
        <f t="shared" si="20"/>
        <v>0</v>
      </c>
      <c r="L85" s="1"/>
      <c r="M85" s="1">
        <f t="shared" si="21"/>
        <v>0</v>
      </c>
      <c r="N85" s="1">
        <v>0</v>
      </c>
      <c r="O85" s="1"/>
      <c r="P85" s="167">
        <f t="shared" si="22"/>
        <v>0</v>
      </c>
      <c r="Q85" s="173"/>
      <c r="R85" s="173">
        <v>0</v>
      </c>
      <c r="S85" s="167">
        <f t="shared" si="23"/>
        <v>0</v>
      </c>
      <c r="X85">
        <v>0</v>
      </c>
      <c r="Z85">
        <v>0</v>
      </c>
    </row>
    <row r="86" spans="1:26" ht="24.95" customHeight="1">
      <c r="A86" s="171">
        <v>219</v>
      </c>
      <c r="B86" s="168" t="s">
        <v>115</v>
      </c>
      <c r="C86" s="172" t="s">
        <v>392</v>
      </c>
      <c r="D86" s="168" t="s">
        <v>393</v>
      </c>
      <c r="E86" s="168" t="s">
        <v>103</v>
      </c>
      <c r="F86" s="169">
        <v>14</v>
      </c>
      <c r="G86" s="170"/>
      <c r="H86" s="170"/>
      <c r="I86" s="170">
        <f t="shared" si="18"/>
        <v>0</v>
      </c>
      <c r="J86" s="168">
        <f t="shared" si="19"/>
        <v>0</v>
      </c>
      <c r="K86" s="1">
        <f t="shared" si="20"/>
        <v>0</v>
      </c>
      <c r="L86" s="1"/>
      <c r="M86" s="1">
        <f t="shared" si="21"/>
        <v>0</v>
      </c>
      <c r="N86" s="1">
        <v>0</v>
      </c>
      <c r="O86" s="1"/>
      <c r="P86" s="167">
        <f t="shared" si="22"/>
        <v>0</v>
      </c>
      <c r="Q86" s="173"/>
      <c r="R86" s="173">
        <v>0</v>
      </c>
      <c r="S86" s="167">
        <f t="shared" si="23"/>
        <v>0</v>
      </c>
      <c r="X86">
        <v>0</v>
      </c>
      <c r="Z86">
        <v>0</v>
      </c>
    </row>
    <row r="87" spans="1:26" ht="24.95" customHeight="1">
      <c r="A87" s="171">
        <v>220</v>
      </c>
      <c r="B87" s="168" t="s">
        <v>115</v>
      </c>
      <c r="C87" s="172" t="s">
        <v>394</v>
      </c>
      <c r="D87" s="168" t="s">
        <v>395</v>
      </c>
      <c r="E87" s="168" t="s">
        <v>103</v>
      </c>
      <c r="F87" s="169">
        <v>27</v>
      </c>
      <c r="G87" s="170"/>
      <c r="H87" s="170"/>
      <c r="I87" s="170">
        <f t="shared" si="18"/>
        <v>0</v>
      </c>
      <c r="J87" s="168">
        <f t="shared" si="19"/>
        <v>0</v>
      </c>
      <c r="K87" s="1">
        <f t="shared" si="20"/>
        <v>0</v>
      </c>
      <c r="L87" s="1"/>
      <c r="M87" s="1">
        <f t="shared" si="21"/>
        <v>0</v>
      </c>
      <c r="N87" s="1">
        <v>0</v>
      </c>
      <c r="O87" s="1"/>
      <c r="P87" s="167">
        <f t="shared" si="22"/>
        <v>0</v>
      </c>
      <c r="Q87" s="173"/>
      <c r="R87" s="173">
        <v>0</v>
      </c>
      <c r="S87" s="167">
        <f t="shared" si="23"/>
        <v>0</v>
      </c>
      <c r="X87">
        <v>0</v>
      </c>
      <c r="Z87">
        <v>0</v>
      </c>
    </row>
    <row r="88" spans="1:26" ht="24.95" customHeight="1">
      <c r="A88" s="171">
        <v>221</v>
      </c>
      <c r="B88" s="168" t="s">
        <v>115</v>
      </c>
      <c r="C88" s="172" t="s">
        <v>396</v>
      </c>
      <c r="D88" s="168" t="s">
        <v>397</v>
      </c>
      <c r="E88" s="168" t="s">
        <v>103</v>
      </c>
      <c r="F88" s="169">
        <v>7</v>
      </c>
      <c r="G88" s="170"/>
      <c r="H88" s="170"/>
      <c r="I88" s="170">
        <f t="shared" si="18"/>
        <v>0</v>
      </c>
      <c r="J88" s="168">
        <f t="shared" si="19"/>
        <v>0</v>
      </c>
      <c r="K88" s="1">
        <f t="shared" si="20"/>
        <v>0</v>
      </c>
      <c r="L88" s="1"/>
      <c r="M88" s="1">
        <f t="shared" si="21"/>
        <v>0</v>
      </c>
      <c r="N88" s="1">
        <v>0</v>
      </c>
      <c r="O88" s="1"/>
      <c r="P88" s="167">
        <f t="shared" si="22"/>
        <v>0</v>
      </c>
      <c r="Q88" s="173"/>
      <c r="R88" s="173">
        <v>0</v>
      </c>
      <c r="S88" s="167">
        <f t="shared" si="23"/>
        <v>0</v>
      </c>
      <c r="X88">
        <v>0</v>
      </c>
      <c r="Z88">
        <v>0</v>
      </c>
    </row>
    <row r="89" spans="1:26" ht="24.95" customHeight="1">
      <c r="A89" s="171">
        <v>222</v>
      </c>
      <c r="B89" s="168" t="s">
        <v>115</v>
      </c>
      <c r="C89" s="172" t="s">
        <v>398</v>
      </c>
      <c r="D89" s="168" t="s">
        <v>399</v>
      </c>
      <c r="E89" s="168" t="s">
        <v>103</v>
      </c>
      <c r="F89" s="169">
        <v>10</v>
      </c>
      <c r="G89" s="170"/>
      <c r="H89" s="170"/>
      <c r="I89" s="170">
        <f t="shared" si="18"/>
        <v>0</v>
      </c>
      <c r="J89" s="168">
        <f t="shared" si="19"/>
        <v>0</v>
      </c>
      <c r="K89" s="1">
        <f t="shared" si="20"/>
        <v>0</v>
      </c>
      <c r="L89" s="1"/>
      <c r="M89" s="1">
        <f t="shared" si="21"/>
        <v>0</v>
      </c>
      <c r="N89" s="1">
        <v>0</v>
      </c>
      <c r="O89" s="1"/>
      <c r="P89" s="167">
        <f t="shared" si="22"/>
        <v>0</v>
      </c>
      <c r="Q89" s="173"/>
      <c r="R89" s="173">
        <v>0</v>
      </c>
      <c r="S89" s="167">
        <f t="shared" si="23"/>
        <v>0</v>
      </c>
      <c r="X89">
        <v>0</v>
      </c>
      <c r="Z89">
        <v>0</v>
      </c>
    </row>
    <row r="90" spans="1:26" ht="24.95" customHeight="1">
      <c r="A90" s="171">
        <v>223</v>
      </c>
      <c r="B90" s="168" t="s">
        <v>115</v>
      </c>
      <c r="C90" s="172" t="s">
        <v>400</v>
      </c>
      <c r="D90" s="168" t="s">
        <v>401</v>
      </c>
      <c r="E90" s="168" t="s">
        <v>103</v>
      </c>
      <c r="F90" s="169">
        <v>15</v>
      </c>
      <c r="G90" s="170"/>
      <c r="H90" s="170"/>
      <c r="I90" s="170">
        <f t="shared" si="18"/>
        <v>0</v>
      </c>
      <c r="J90" s="168">
        <f t="shared" si="19"/>
        <v>0</v>
      </c>
      <c r="K90" s="1">
        <f t="shared" si="20"/>
        <v>0</v>
      </c>
      <c r="L90" s="1"/>
      <c r="M90" s="1">
        <f t="shared" si="21"/>
        <v>0</v>
      </c>
      <c r="N90" s="1">
        <v>0</v>
      </c>
      <c r="O90" s="1"/>
      <c r="P90" s="167">
        <f t="shared" si="22"/>
        <v>0</v>
      </c>
      <c r="Q90" s="173"/>
      <c r="R90" s="173">
        <v>0</v>
      </c>
      <c r="S90" s="167">
        <f t="shared" si="23"/>
        <v>0</v>
      </c>
      <c r="X90">
        <v>0</v>
      </c>
      <c r="Z90">
        <v>0</v>
      </c>
    </row>
    <row r="91" spans="1:26" ht="24.95" customHeight="1">
      <c r="A91" s="171">
        <v>224</v>
      </c>
      <c r="B91" s="168" t="s">
        <v>115</v>
      </c>
      <c r="C91" s="172" t="s">
        <v>402</v>
      </c>
      <c r="D91" s="168" t="s">
        <v>403</v>
      </c>
      <c r="E91" s="168" t="s">
        <v>103</v>
      </c>
      <c r="F91" s="169">
        <v>30</v>
      </c>
      <c r="G91" s="170"/>
      <c r="H91" s="170"/>
      <c r="I91" s="170">
        <f t="shared" si="18"/>
        <v>0</v>
      </c>
      <c r="J91" s="168">
        <f t="shared" si="19"/>
        <v>0</v>
      </c>
      <c r="K91" s="1">
        <f t="shared" si="20"/>
        <v>0</v>
      </c>
      <c r="L91" s="1"/>
      <c r="M91" s="1">
        <f t="shared" si="21"/>
        <v>0</v>
      </c>
      <c r="N91" s="1">
        <v>0</v>
      </c>
      <c r="O91" s="1"/>
      <c r="P91" s="167">
        <f t="shared" si="22"/>
        <v>0</v>
      </c>
      <c r="Q91" s="173"/>
      <c r="R91" s="173">
        <v>0</v>
      </c>
      <c r="S91" s="167">
        <f t="shared" si="23"/>
        <v>0</v>
      </c>
      <c r="X91">
        <v>0</v>
      </c>
      <c r="Z91">
        <v>0</v>
      </c>
    </row>
    <row r="92" spans="1:26" ht="24.95" customHeight="1">
      <c r="A92" s="171">
        <v>225</v>
      </c>
      <c r="B92" s="168" t="s">
        <v>115</v>
      </c>
      <c r="C92" s="172" t="s">
        <v>404</v>
      </c>
      <c r="D92" s="168" t="s">
        <v>405</v>
      </c>
      <c r="E92" s="168" t="s">
        <v>103</v>
      </c>
      <c r="F92" s="169">
        <v>20</v>
      </c>
      <c r="G92" s="170"/>
      <c r="H92" s="170"/>
      <c r="I92" s="170">
        <f t="shared" si="18"/>
        <v>0</v>
      </c>
      <c r="J92" s="168">
        <f t="shared" si="19"/>
        <v>0</v>
      </c>
      <c r="K92" s="1">
        <f t="shared" si="20"/>
        <v>0</v>
      </c>
      <c r="L92" s="1"/>
      <c r="M92" s="1">
        <f t="shared" si="21"/>
        <v>0</v>
      </c>
      <c r="N92" s="1">
        <v>0</v>
      </c>
      <c r="O92" s="1"/>
      <c r="P92" s="167">
        <f t="shared" si="22"/>
        <v>0</v>
      </c>
      <c r="Q92" s="173"/>
      <c r="R92" s="173">
        <v>0</v>
      </c>
      <c r="S92" s="167">
        <f t="shared" si="23"/>
        <v>0</v>
      </c>
      <c r="X92">
        <v>0</v>
      </c>
      <c r="Z92">
        <v>0</v>
      </c>
    </row>
    <row r="93" spans="1:26" ht="24.95" customHeight="1">
      <c r="A93" s="171">
        <v>226</v>
      </c>
      <c r="B93" s="168" t="s">
        <v>115</v>
      </c>
      <c r="C93" s="172" t="s">
        <v>406</v>
      </c>
      <c r="D93" s="168" t="s">
        <v>407</v>
      </c>
      <c r="E93" s="168" t="s">
        <v>103</v>
      </c>
      <c r="F93" s="169">
        <v>3</v>
      </c>
      <c r="G93" s="170"/>
      <c r="H93" s="170"/>
      <c r="I93" s="170">
        <f t="shared" si="18"/>
        <v>0</v>
      </c>
      <c r="J93" s="168">
        <f t="shared" si="19"/>
        <v>0</v>
      </c>
      <c r="K93" s="1">
        <f t="shared" si="20"/>
        <v>0</v>
      </c>
      <c r="L93" s="1"/>
      <c r="M93" s="1">
        <f t="shared" si="21"/>
        <v>0</v>
      </c>
      <c r="N93" s="1">
        <v>0</v>
      </c>
      <c r="O93" s="1"/>
      <c r="P93" s="167">
        <f t="shared" si="22"/>
        <v>0</v>
      </c>
      <c r="Q93" s="173"/>
      <c r="R93" s="173">
        <v>0</v>
      </c>
      <c r="S93" s="167">
        <f t="shared" si="23"/>
        <v>0</v>
      </c>
      <c r="X93">
        <v>0</v>
      </c>
      <c r="Z93">
        <v>0</v>
      </c>
    </row>
    <row r="94" spans="1:26" ht="24.95" customHeight="1">
      <c r="A94" s="171">
        <v>227</v>
      </c>
      <c r="B94" s="168" t="s">
        <v>115</v>
      </c>
      <c r="C94" s="172" t="s">
        <v>408</v>
      </c>
      <c r="D94" s="168" t="s">
        <v>409</v>
      </c>
      <c r="E94" s="168" t="s">
        <v>103</v>
      </c>
      <c r="F94" s="169">
        <v>1</v>
      </c>
      <c r="G94" s="170"/>
      <c r="H94" s="170"/>
      <c r="I94" s="170">
        <f t="shared" si="18"/>
        <v>0</v>
      </c>
      <c r="J94" s="168">
        <f t="shared" si="19"/>
        <v>0</v>
      </c>
      <c r="K94" s="1">
        <f t="shared" si="20"/>
        <v>0</v>
      </c>
      <c r="L94" s="1"/>
      <c r="M94" s="1">
        <f t="shared" si="21"/>
        <v>0</v>
      </c>
      <c r="N94" s="1">
        <v>0</v>
      </c>
      <c r="O94" s="1"/>
      <c r="P94" s="167">
        <f t="shared" si="22"/>
        <v>0</v>
      </c>
      <c r="Q94" s="173"/>
      <c r="R94" s="173">
        <v>0</v>
      </c>
      <c r="S94" s="167">
        <f t="shared" si="23"/>
        <v>0</v>
      </c>
      <c r="X94">
        <v>0</v>
      </c>
      <c r="Z94">
        <v>0</v>
      </c>
    </row>
    <row r="95" spans="1:26" ht="24.95" customHeight="1">
      <c r="A95" s="171">
        <v>228</v>
      </c>
      <c r="B95" s="168" t="s">
        <v>115</v>
      </c>
      <c r="C95" s="172" t="s">
        <v>410</v>
      </c>
      <c r="D95" s="168" t="s">
        <v>411</v>
      </c>
      <c r="E95" s="168" t="s">
        <v>103</v>
      </c>
      <c r="F95" s="169">
        <v>6</v>
      </c>
      <c r="G95" s="170"/>
      <c r="H95" s="170"/>
      <c r="I95" s="170">
        <f t="shared" si="18"/>
        <v>0</v>
      </c>
      <c r="J95" s="168">
        <f t="shared" si="19"/>
        <v>0</v>
      </c>
      <c r="K95" s="1">
        <f t="shared" si="20"/>
        <v>0</v>
      </c>
      <c r="L95" s="1"/>
      <c r="M95" s="1">
        <f t="shared" si="21"/>
        <v>0</v>
      </c>
      <c r="N95" s="1">
        <v>0</v>
      </c>
      <c r="O95" s="1"/>
      <c r="P95" s="167">
        <f t="shared" si="22"/>
        <v>0</v>
      </c>
      <c r="Q95" s="173"/>
      <c r="R95" s="173">
        <v>0</v>
      </c>
      <c r="S95" s="167">
        <f t="shared" si="23"/>
        <v>0</v>
      </c>
      <c r="X95">
        <v>0</v>
      </c>
      <c r="Z95">
        <v>0</v>
      </c>
    </row>
    <row r="96" spans="1:26" ht="24.95" customHeight="1">
      <c r="A96" s="171">
        <v>229</v>
      </c>
      <c r="B96" s="168" t="s">
        <v>115</v>
      </c>
      <c r="C96" s="172" t="s">
        <v>412</v>
      </c>
      <c r="D96" s="168" t="s">
        <v>413</v>
      </c>
      <c r="E96" s="168" t="s">
        <v>103</v>
      </c>
      <c r="F96" s="169">
        <v>2</v>
      </c>
      <c r="G96" s="170"/>
      <c r="H96" s="170"/>
      <c r="I96" s="170">
        <f t="shared" si="18"/>
        <v>0</v>
      </c>
      <c r="J96" s="168">
        <f t="shared" si="19"/>
        <v>0</v>
      </c>
      <c r="K96" s="1">
        <f t="shared" si="20"/>
        <v>0</v>
      </c>
      <c r="L96" s="1"/>
      <c r="M96" s="1">
        <f t="shared" si="21"/>
        <v>0</v>
      </c>
      <c r="N96" s="1">
        <v>0</v>
      </c>
      <c r="O96" s="1"/>
      <c r="P96" s="167">
        <f t="shared" si="22"/>
        <v>0</v>
      </c>
      <c r="Q96" s="173"/>
      <c r="R96" s="173">
        <v>0</v>
      </c>
      <c r="S96" s="167">
        <f t="shared" si="23"/>
        <v>0</v>
      </c>
      <c r="X96">
        <v>0</v>
      </c>
      <c r="Z96">
        <v>0</v>
      </c>
    </row>
    <row r="97" spans="1:26" ht="24.95" customHeight="1">
      <c r="A97" s="171">
        <v>230</v>
      </c>
      <c r="B97" s="168" t="s">
        <v>115</v>
      </c>
      <c r="C97" s="172" t="s">
        <v>414</v>
      </c>
      <c r="D97" s="168" t="s">
        <v>415</v>
      </c>
      <c r="E97" s="168" t="s">
        <v>103</v>
      </c>
      <c r="F97" s="169">
        <v>4</v>
      </c>
      <c r="G97" s="170"/>
      <c r="H97" s="170"/>
      <c r="I97" s="170">
        <f t="shared" si="18"/>
        <v>0</v>
      </c>
      <c r="J97" s="168">
        <f t="shared" si="19"/>
        <v>0</v>
      </c>
      <c r="K97" s="1">
        <f t="shared" si="20"/>
        <v>0</v>
      </c>
      <c r="L97" s="1"/>
      <c r="M97" s="1">
        <f t="shared" si="21"/>
        <v>0</v>
      </c>
      <c r="N97" s="1">
        <v>0</v>
      </c>
      <c r="O97" s="1"/>
      <c r="P97" s="167">
        <f t="shared" si="22"/>
        <v>0</v>
      </c>
      <c r="Q97" s="173"/>
      <c r="R97" s="173">
        <v>0</v>
      </c>
      <c r="S97" s="167">
        <f t="shared" si="23"/>
        <v>0</v>
      </c>
      <c r="X97">
        <v>0</v>
      </c>
      <c r="Z97">
        <v>0</v>
      </c>
    </row>
    <row r="98" spans="1:26" ht="24.95" customHeight="1">
      <c r="A98" s="171">
        <v>231</v>
      </c>
      <c r="B98" s="168" t="s">
        <v>115</v>
      </c>
      <c r="C98" s="172" t="s">
        <v>416</v>
      </c>
      <c r="D98" s="168" t="s">
        <v>417</v>
      </c>
      <c r="E98" s="168" t="s">
        <v>103</v>
      </c>
      <c r="F98" s="169">
        <v>4</v>
      </c>
      <c r="G98" s="170"/>
      <c r="H98" s="170"/>
      <c r="I98" s="170">
        <f t="shared" si="18"/>
        <v>0</v>
      </c>
      <c r="J98" s="168">
        <f t="shared" si="19"/>
        <v>0</v>
      </c>
      <c r="K98" s="1">
        <f t="shared" si="20"/>
        <v>0</v>
      </c>
      <c r="L98" s="1"/>
      <c r="M98" s="1">
        <f t="shared" si="21"/>
        <v>0</v>
      </c>
      <c r="N98" s="1">
        <v>0</v>
      </c>
      <c r="O98" s="1"/>
      <c r="P98" s="167">
        <f t="shared" si="22"/>
        <v>0</v>
      </c>
      <c r="Q98" s="173"/>
      <c r="R98" s="173">
        <v>0</v>
      </c>
      <c r="S98" s="167">
        <f t="shared" si="23"/>
        <v>0</v>
      </c>
      <c r="X98">
        <v>0</v>
      </c>
      <c r="Z98">
        <v>0</v>
      </c>
    </row>
    <row r="99" spans="1:26" ht="24.95" customHeight="1">
      <c r="A99" s="171">
        <v>232</v>
      </c>
      <c r="B99" s="168" t="s">
        <v>89</v>
      </c>
      <c r="C99" s="172">
        <v>2830010600</v>
      </c>
      <c r="D99" s="168" t="s">
        <v>418</v>
      </c>
      <c r="E99" s="168" t="s">
        <v>85</v>
      </c>
      <c r="F99" s="169">
        <v>360</v>
      </c>
      <c r="G99" s="170"/>
      <c r="H99" s="170"/>
      <c r="I99" s="170">
        <f t="shared" si="18"/>
        <v>0</v>
      </c>
      <c r="J99" s="168">
        <f t="shared" si="19"/>
        <v>0</v>
      </c>
      <c r="K99" s="1">
        <f t="shared" si="20"/>
        <v>0</v>
      </c>
      <c r="L99" s="1"/>
      <c r="M99" s="1">
        <f t="shared" si="21"/>
        <v>0</v>
      </c>
      <c r="N99" s="1">
        <v>0</v>
      </c>
      <c r="O99" s="1"/>
      <c r="P99" s="167">
        <f t="shared" si="22"/>
        <v>7.1999999999999995E-2</v>
      </c>
      <c r="Q99" s="173"/>
      <c r="R99" s="173">
        <v>2.0000000000000001E-4</v>
      </c>
      <c r="S99" s="167">
        <f t="shared" si="23"/>
        <v>0</v>
      </c>
      <c r="X99">
        <v>0</v>
      </c>
      <c r="Z99">
        <v>0</v>
      </c>
    </row>
    <row r="100" spans="1:26">
      <c r="A100" s="156"/>
      <c r="B100" s="156"/>
      <c r="C100" s="156"/>
      <c r="D100" s="156" t="s">
        <v>303</v>
      </c>
      <c r="E100" s="156"/>
      <c r="F100" s="167"/>
      <c r="G100" s="159">
        <f>ROUND((SUM(L49:L99))/1,2)</f>
        <v>0</v>
      </c>
      <c r="H100" s="159">
        <f>ROUND((SUM(M49:M99))/1,2)</f>
        <v>0</v>
      </c>
      <c r="I100" s="159">
        <f>ROUND((SUM(I49:I99))/1,2)</f>
        <v>0</v>
      </c>
      <c r="J100" s="156"/>
      <c r="K100" s="156"/>
      <c r="L100" s="156">
        <f>ROUND((SUM(L49:L99))/1,2)</f>
        <v>0</v>
      </c>
      <c r="M100" s="156">
        <f>ROUND((SUM(M49:M99))/1,2)</f>
        <v>0</v>
      </c>
      <c r="N100" s="156"/>
      <c r="O100" s="156"/>
      <c r="P100" s="174">
        <f>ROUND((SUM(P49:P99))/1,2)</f>
        <v>3.87</v>
      </c>
      <c r="S100" s="167">
        <f>ROUND((SUM(S49:S99))/1,2)</f>
        <v>0</v>
      </c>
    </row>
    <row r="101" spans="1:26">
      <c r="A101" s="1"/>
      <c r="B101" s="1"/>
      <c r="C101" s="1"/>
      <c r="D101" s="1"/>
      <c r="E101" s="1"/>
      <c r="F101" s="163"/>
      <c r="G101" s="149"/>
      <c r="H101" s="149"/>
      <c r="I101" s="149"/>
      <c r="J101" s="1"/>
      <c r="K101" s="1"/>
      <c r="L101" s="1"/>
      <c r="M101" s="1"/>
      <c r="N101" s="1"/>
      <c r="O101" s="1"/>
      <c r="P101" s="1"/>
      <c r="S101" s="1"/>
    </row>
    <row r="102" spans="1:26">
      <c r="A102" s="156"/>
      <c r="B102" s="156"/>
      <c r="C102" s="156"/>
      <c r="D102" s="2" t="s">
        <v>301</v>
      </c>
      <c r="E102" s="156"/>
      <c r="F102" s="167"/>
      <c r="G102" s="159">
        <f>ROUND((SUM(L39:L101))/2,2)</f>
        <v>0</v>
      </c>
      <c r="H102" s="159">
        <f>ROUND((SUM(M39:M101))/2,2)</f>
        <v>0</v>
      </c>
      <c r="I102" s="159">
        <f>ROUND((SUM(I39:I101))/2,2)</f>
        <v>0</v>
      </c>
      <c r="J102" s="156"/>
      <c r="K102" s="156"/>
      <c r="L102" s="156">
        <f>ROUND((SUM(L39:L101))/2,2)</f>
        <v>0</v>
      </c>
      <c r="M102" s="156">
        <f>ROUND((SUM(M39:M101))/2,2)</f>
        <v>0</v>
      </c>
      <c r="N102" s="156"/>
      <c r="O102" s="156"/>
      <c r="P102" s="174">
        <f>ROUND((SUM(P39:P101))/2,2)</f>
        <v>3.87</v>
      </c>
      <c r="S102" s="174">
        <f>ROUND((SUM(S39:S101))/2,2)</f>
        <v>0</v>
      </c>
    </row>
    <row r="103" spans="1:26">
      <c r="A103" s="176"/>
      <c r="B103" s="176"/>
      <c r="C103" s="176"/>
      <c r="D103" s="176"/>
      <c r="E103" s="176"/>
      <c r="F103" s="177" t="s">
        <v>73</v>
      </c>
      <c r="G103" s="178">
        <f>ROUND((SUM(L9:L102))/3,2)</f>
        <v>0</v>
      </c>
      <c r="H103" s="178">
        <f>ROUND((SUM(M9:M102))/3,2)</f>
        <v>0</v>
      </c>
      <c r="I103" s="178">
        <f>ROUND((SUM(I9:I102))/3,2)</f>
        <v>0</v>
      </c>
      <c r="J103" s="176"/>
      <c r="K103" s="176"/>
      <c r="L103" s="176">
        <f>ROUND((SUM(L9:L102))/3,2)</f>
        <v>0</v>
      </c>
      <c r="M103" s="176">
        <f>ROUND((SUM(M9:M102))/3,2)</f>
        <v>0</v>
      </c>
      <c r="N103" s="176"/>
      <c r="O103" s="176"/>
      <c r="P103" s="177">
        <f>ROUND((SUM(P9:P102))/3,2)</f>
        <v>3.96</v>
      </c>
      <c r="S103" s="177">
        <f>ROUND((SUM(S9:S102))/3,2)</f>
        <v>2.54</v>
      </c>
      <c r="Z103">
        <f>(SUM(Z9:Z102))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Stavebné a technologické úpravy - oprava kotolne ZŠ Lisková / Vonkajšie rozvody</oddHeader>
    <oddFooter>&amp;RStrana &amp;P z &amp;N    &amp;L&amp;7Spracované systémom Systematic®pyramida.wsn, tel.: 051 77 10 585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W41"/>
  <sheetViews>
    <sheetView workbookViewId="0">
      <selection activeCell="G2" sqref="G2"/>
    </sheetView>
  </sheetViews>
  <sheetFormatPr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>
      <c r="A1" s="3"/>
      <c r="B1" s="12"/>
      <c r="C1" s="12"/>
      <c r="D1" s="12"/>
      <c r="E1" s="12"/>
      <c r="F1" s="13" t="s">
        <v>423</v>
      </c>
      <c r="G1" s="12"/>
      <c r="H1" s="12"/>
      <c r="I1" s="12"/>
      <c r="J1" s="12"/>
      <c r="W1">
        <v>30.126000000000001</v>
      </c>
    </row>
    <row r="2" spans="1:23" ht="18" customHeight="1" thickTop="1">
      <c r="A2" s="11"/>
      <c r="B2" s="36" t="s">
        <v>1</v>
      </c>
      <c r="C2" s="38"/>
      <c r="D2" s="39"/>
      <c r="E2" s="39"/>
      <c r="F2" s="39"/>
      <c r="G2" s="43"/>
      <c r="H2" s="16"/>
      <c r="I2" s="27"/>
      <c r="J2" s="31"/>
    </row>
    <row r="3" spans="1:23" ht="18" customHeight="1">
      <c r="A3" s="11"/>
      <c r="B3" s="23"/>
      <c r="C3" s="20"/>
      <c r="D3" s="17"/>
      <c r="E3" s="17"/>
      <c r="F3" s="17"/>
      <c r="G3" s="44" t="s">
        <v>16</v>
      </c>
      <c r="H3" s="17"/>
      <c r="I3" s="28"/>
      <c r="J3" s="32"/>
    </row>
    <row r="4" spans="1:23" ht="18" customHeight="1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>
      <c r="A5" s="11"/>
      <c r="B5" s="45" t="s">
        <v>18</v>
      </c>
      <c r="C5" s="20"/>
      <c r="D5" s="17"/>
      <c r="E5" s="17"/>
      <c r="F5" s="44" t="s">
        <v>19</v>
      </c>
      <c r="G5" s="17"/>
      <c r="H5" s="17"/>
      <c r="I5" s="46" t="s">
        <v>20</v>
      </c>
      <c r="J5" s="47" t="s">
        <v>21</v>
      </c>
    </row>
    <row r="6" spans="1:23" ht="18" customHeight="1" thickTop="1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>
      <c r="A8" s="11"/>
      <c r="B8" s="45" t="s">
        <v>25</v>
      </c>
      <c r="C8" s="20"/>
      <c r="D8" s="17"/>
      <c r="E8" s="17"/>
      <c r="F8" s="17"/>
      <c r="G8" s="44" t="s">
        <v>23</v>
      </c>
      <c r="H8" s="17"/>
      <c r="I8" s="28"/>
      <c r="J8" s="32"/>
    </row>
    <row r="9" spans="1:23" ht="18" customHeight="1">
      <c r="A9" s="11"/>
      <c r="B9" s="23"/>
      <c r="C9" s="20"/>
      <c r="D9" s="17"/>
      <c r="E9" s="17"/>
      <c r="F9" s="17"/>
      <c r="G9" s="44" t="s">
        <v>24</v>
      </c>
      <c r="H9" s="17"/>
      <c r="I9" s="28"/>
      <c r="J9" s="32"/>
    </row>
    <row r="10" spans="1:23" ht="18" customHeight="1">
      <c r="A10" s="11"/>
      <c r="B10" s="45" t="s">
        <v>26</v>
      </c>
      <c r="C10" s="20"/>
      <c r="D10" s="17"/>
      <c r="E10" s="17"/>
      <c r="F10" s="17"/>
      <c r="G10" s="44" t="s">
        <v>23</v>
      </c>
      <c r="H10" s="17"/>
      <c r="I10" s="28"/>
      <c r="J10" s="32"/>
    </row>
    <row r="11" spans="1:23" ht="18" customHeight="1" thickBot="1">
      <c r="A11" s="11"/>
      <c r="B11" s="23"/>
      <c r="C11" s="20"/>
      <c r="D11" s="17"/>
      <c r="E11" s="17"/>
      <c r="F11" s="17"/>
      <c r="G11" s="44" t="s">
        <v>24</v>
      </c>
      <c r="H11" s="17"/>
      <c r="I11" s="28"/>
      <c r="J11" s="32"/>
    </row>
    <row r="12" spans="1:23" ht="18" customHeight="1" thickTop="1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>
      <c r="A15" s="11"/>
      <c r="B15" s="91" t="s">
        <v>27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32</v>
      </c>
      <c r="H15" s="62" t="s">
        <v>33</v>
      </c>
      <c r="I15" s="27"/>
      <c r="J15" s="55"/>
    </row>
    <row r="16" spans="1:23" ht="18" customHeight="1">
      <c r="A16" s="11"/>
      <c r="B16" s="94">
        <v>1</v>
      </c>
      <c r="C16" s="95" t="s">
        <v>28</v>
      </c>
      <c r="D16" s="96">
        <f>'Kryci_list 5868'!D16+'Kryci_list 5870'!D16+'Kryci_list 5871'!D16</f>
        <v>0</v>
      </c>
      <c r="E16" s="97">
        <f>'Kryci_list 5868'!E16+'Kryci_list 5870'!E16+'Kryci_list 5871'!E16</f>
        <v>0</v>
      </c>
      <c r="F16" s="106">
        <f>'Kryci_list 5868'!F16+'Kryci_list 5870'!F16+'Kryci_list 5871'!F16</f>
        <v>0</v>
      </c>
      <c r="G16" s="60">
        <v>6</v>
      </c>
      <c r="H16" s="115" t="s">
        <v>34</v>
      </c>
      <c r="I16" s="129"/>
      <c r="J16" s="126">
        <f>Rekapitulácia!F10</f>
        <v>0</v>
      </c>
    </row>
    <row r="17" spans="1:10" ht="18" customHeight="1">
      <c r="A17" s="11"/>
      <c r="B17" s="67">
        <v>2</v>
      </c>
      <c r="C17" s="71" t="s">
        <v>29</v>
      </c>
      <c r="D17" s="78">
        <f>'Kryci_list 5868'!D17+'Kryci_list 5870'!D17+'Kryci_list 5871'!D17</f>
        <v>0</v>
      </c>
      <c r="E17" s="76">
        <f>'Kryci_list 5868'!E17+'Kryci_list 5870'!E17+'Kryci_list 5871'!E17</f>
        <v>0</v>
      </c>
      <c r="F17" s="81">
        <f>'Kryci_list 5868'!F17+'Kryci_list 5870'!F17+'Kryci_list 5871'!F17</f>
        <v>0</v>
      </c>
      <c r="G17" s="61">
        <v>7</v>
      </c>
      <c r="H17" s="116" t="s">
        <v>35</v>
      </c>
      <c r="I17" s="129"/>
      <c r="J17" s="127">
        <f>Rekapitulácia!E10</f>
        <v>0</v>
      </c>
    </row>
    <row r="18" spans="1:10" ht="18" customHeight="1">
      <c r="A18" s="11"/>
      <c r="B18" s="68">
        <v>3</v>
      </c>
      <c r="C18" s="72" t="s">
        <v>30</v>
      </c>
      <c r="D18" s="79">
        <f>'Kryci_list 5868'!D18+'Kryci_list 5870'!D18+'Kryci_list 5871'!D18</f>
        <v>0</v>
      </c>
      <c r="E18" s="77">
        <f>'Kryci_list 5868'!E18+'Kryci_list 5870'!E18+'Kryci_list 5871'!E18</f>
        <v>0</v>
      </c>
      <c r="F18" s="82">
        <f>'Kryci_list 5868'!F18+'Kryci_list 5870'!F18+'Kryci_list 5871'!F18</f>
        <v>0</v>
      </c>
      <c r="G18" s="61">
        <v>8</v>
      </c>
      <c r="H18" s="116" t="s">
        <v>36</v>
      </c>
      <c r="I18" s="129"/>
      <c r="J18" s="127">
        <f>Rekapitulácia!D10</f>
        <v>0</v>
      </c>
    </row>
    <row r="19" spans="1:10" ht="18" customHeight="1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v>0</v>
      </c>
    </row>
    <row r="21" spans="1:10" ht="18" customHeight="1" thickTop="1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10" ht="18" customHeight="1">
      <c r="A22" s="11"/>
      <c r="B22" s="60">
        <v>11</v>
      </c>
      <c r="C22" s="63" t="s">
        <v>44</v>
      </c>
      <c r="D22" s="87"/>
      <c r="E22" s="90"/>
      <c r="F22" s="81">
        <f>'Kryci_list 5868'!F22+'Kryci_list 5870'!F22+'Kryci_list 5871'!F22</f>
        <v>0</v>
      </c>
      <c r="G22" s="60">
        <v>16</v>
      </c>
      <c r="H22" s="115" t="s">
        <v>50</v>
      </c>
      <c r="I22" s="129"/>
      <c r="J22" s="126">
        <f>'Kryci_list 5868'!J22+'Kryci_list 5870'!J22+'Kryci_list 5871'!J22</f>
        <v>0</v>
      </c>
    </row>
    <row r="23" spans="1:10" ht="18" customHeight="1">
      <c r="A23" s="11"/>
      <c r="B23" s="61">
        <v>12</v>
      </c>
      <c r="C23" s="64" t="s">
        <v>45</v>
      </c>
      <c r="D23" s="66"/>
      <c r="E23" s="90"/>
      <c r="F23" s="82">
        <f>'Kryci_list 5868'!F23+'Kryci_list 5870'!F23+'Kryci_list 5871'!F23</f>
        <v>0</v>
      </c>
      <c r="G23" s="61">
        <v>17</v>
      </c>
      <c r="H23" s="116" t="s">
        <v>51</v>
      </c>
      <c r="I23" s="129"/>
      <c r="J23" s="127">
        <f>'Kryci_list 5868'!J23+'Kryci_list 5870'!J23+'Kryci_list 5871'!J23</f>
        <v>0</v>
      </c>
    </row>
    <row r="24" spans="1:10" ht="18" customHeight="1">
      <c r="A24" s="11"/>
      <c r="B24" s="61">
        <v>13</v>
      </c>
      <c r="C24" s="64" t="s">
        <v>46</v>
      </c>
      <c r="D24" s="66"/>
      <c r="E24" s="90"/>
      <c r="F24" s="82">
        <f>'Kryci_list 5868'!F24+'Kryci_list 5870'!F24+'Kryci_list 5871'!F24</f>
        <v>0</v>
      </c>
      <c r="G24" s="61">
        <v>18</v>
      </c>
      <c r="H24" s="116" t="s">
        <v>52</v>
      </c>
      <c r="I24" s="129"/>
      <c r="J24" s="127">
        <f>'Kryci_list 5868'!J24+'Kryci_list 5870'!J24+'Kryci_list 5871'!J24</f>
        <v>0</v>
      </c>
    </row>
    <row r="25" spans="1:10" ht="18" customHeight="1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10" ht="18" customHeight="1" thickTop="1">
      <c r="A27" s="11"/>
      <c r="B27" s="101"/>
      <c r="C27" s="143" t="s">
        <v>58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10" ht="18" customHeight="1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10" ht="18" customHeight="1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Rekapitulácia!B11</f>
        <v>0</v>
      </c>
      <c r="J29" s="119">
        <f>ROUND(((ROUND(I29,2)*20)/100),2)</f>
        <v>0</v>
      </c>
    </row>
    <row r="30" spans="1:10" ht="18" customHeight="1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Rekapitulácia!B12</f>
        <v>0</v>
      </c>
      <c r="J30" s="120">
        <f>ROUND(((ROUND(I30,2)*0)/100),2)</f>
        <v>0</v>
      </c>
    </row>
    <row r="31" spans="1:10" ht="18" customHeight="1">
      <c r="A31" s="11"/>
      <c r="B31" s="24"/>
      <c r="C31" s="139"/>
      <c r="D31" s="140"/>
      <c r="E31" s="22"/>
      <c r="F31" s="11"/>
      <c r="G31" s="61">
        <v>24</v>
      </c>
      <c r="H31" s="116" t="s">
        <v>31</v>
      </c>
      <c r="I31" s="28"/>
      <c r="J31" s="192">
        <f>SUM(J28:J30)</f>
        <v>0</v>
      </c>
    </row>
    <row r="32" spans="1:10" ht="18" customHeight="1" thickBot="1">
      <c r="A32" s="11"/>
      <c r="B32" s="48"/>
      <c r="C32" s="117"/>
      <c r="D32" s="124"/>
      <c r="E32" s="84"/>
      <c r="F32" s="85"/>
      <c r="G32" s="188" t="s">
        <v>42</v>
      </c>
      <c r="H32" s="189"/>
      <c r="I32" s="190"/>
      <c r="J32" s="191"/>
    </row>
    <row r="33" spans="1:10" ht="18" customHeight="1" thickTop="1">
      <c r="A33" s="11"/>
      <c r="B33" s="101"/>
      <c r="C33" s="102"/>
      <c r="D33" s="141" t="s">
        <v>56</v>
      </c>
      <c r="E33" s="15"/>
      <c r="F33" s="15"/>
      <c r="G33" s="14"/>
      <c r="H33" s="141" t="s">
        <v>57</v>
      </c>
      <c r="I33" s="30"/>
      <c r="J33" s="34"/>
    </row>
    <row r="34" spans="1:10" ht="18" customHeight="1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1"/>
  <sheetViews>
    <sheetView workbookViewId="0">
      <selection activeCell="J19" sqref="J19"/>
    </sheetView>
  </sheetViews>
  <sheetFormatPr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>
      <c r="A1" s="3"/>
      <c r="B1" s="12"/>
      <c r="C1" s="12"/>
      <c r="D1" s="12"/>
      <c r="E1" s="12"/>
      <c r="F1" s="13" t="s">
        <v>15</v>
      </c>
      <c r="G1" s="12"/>
      <c r="H1" s="12"/>
      <c r="I1" s="12"/>
      <c r="J1" s="12"/>
      <c r="W1">
        <v>30.126000000000001</v>
      </c>
    </row>
    <row r="2" spans="1:23" ht="18" customHeight="1" thickTop="1">
      <c r="A2" s="11"/>
      <c r="B2" s="37" t="s">
        <v>1</v>
      </c>
      <c r="C2" s="38"/>
      <c r="D2" s="39"/>
      <c r="E2" s="39"/>
      <c r="F2" s="39"/>
      <c r="G2" s="43"/>
      <c r="H2" s="16"/>
      <c r="I2" s="27"/>
      <c r="J2" s="31"/>
    </row>
    <row r="3" spans="1:23" ht="18" customHeight="1">
      <c r="A3" s="11"/>
      <c r="B3" s="40" t="s">
        <v>17</v>
      </c>
      <c r="C3" s="41"/>
      <c r="D3" s="42"/>
      <c r="E3" s="42"/>
      <c r="F3" s="42"/>
      <c r="G3" s="44" t="s">
        <v>16</v>
      </c>
      <c r="H3" s="17"/>
      <c r="I3" s="28"/>
      <c r="J3" s="32"/>
    </row>
    <row r="4" spans="1:23" ht="18" customHeight="1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>
      <c r="A5" s="11"/>
      <c r="B5" s="45" t="s">
        <v>18</v>
      </c>
      <c r="C5" s="20"/>
      <c r="D5" s="17"/>
      <c r="E5" s="17"/>
      <c r="F5" s="44" t="s">
        <v>19</v>
      </c>
      <c r="G5" s="17"/>
      <c r="H5" s="17"/>
      <c r="I5" s="46" t="s">
        <v>20</v>
      </c>
      <c r="J5" s="47" t="s">
        <v>21</v>
      </c>
    </row>
    <row r="6" spans="1:23" ht="18" customHeight="1" thickTop="1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>
      <c r="A8" s="11"/>
      <c r="B8" s="45" t="s">
        <v>25</v>
      </c>
      <c r="C8" s="20"/>
      <c r="D8" s="17"/>
      <c r="E8" s="17"/>
      <c r="F8" s="17"/>
      <c r="G8" s="44" t="s">
        <v>23</v>
      </c>
      <c r="H8" s="17"/>
      <c r="I8" s="28"/>
      <c r="J8" s="32"/>
    </row>
    <row r="9" spans="1:23" ht="18" customHeight="1">
      <c r="A9" s="11"/>
      <c r="B9" s="23"/>
      <c r="C9" s="20"/>
      <c r="D9" s="17"/>
      <c r="E9" s="17"/>
      <c r="F9" s="17"/>
      <c r="G9" s="44" t="s">
        <v>24</v>
      </c>
      <c r="H9" s="17"/>
      <c r="I9" s="28"/>
      <c r="J9" s="32"/>
    </row>
    <row r="10" spans="1:23" ht="18" customHeight="1">
      <c r="A10" s="11"/>
      <c r="B10" s="45" t="s">
        <v>26</v>
      </c>
      <c r="C10" s="20"/>
      <c r="D10" s="17"/>
      <c r="E10" s="17"/>
      <c r="F10" s="17"/>
      <c r="G10" s="44" t="s">
        <v>23</v>
      </c>
      <c r="H10" s="17"/>
      <c r="I10" s="28"/>
      <c r="J10" s="32"/>
    </row>
    <row r="11" spans="1:23" ht="18" customHeight="1" thickBot="1">
      <c r="A11" s="11"/>
      <c r="B11" s="23"/>
      <c r="C11" s="20"/>
      <c r="D11" s="17"/>
      <c r="E11" s="17"/>
      <c r="F11" s="17"/>
      <c r="G11" s="44" t="s">
        <v>24</v>
      </c>
      <c r="H11" s="17"/>
      <c r="I11" s="28"/>
      <c r="J11" s="32"/>
    </row>
    <row r="12" spans="1:23" ht="18" customHeight="1" thickTop="1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>
      <c r="A15" s="11"/>
      <c r="B15" s="91" t="s">
        <v>27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32</v>
      </c>
      <c r="H15" s="62" t="s">
        <v>33</v>
      </c>
      <c r="I15" s="27"/>
      <c r="J15" s="55"/>
    </row>
    <row r="16" spans="1:23" ht="18" customHeight="1">
      <c r="A16" s="11"/>
      <c r="B16" s="94">
        <v>1</v>
      </c>
      <c r="C16" s="95" t="s">
        <v>28</v>
      </c>
      <c r="D16" s="96"/>
      <c r="E16" s="97"/>
      <c r="F16" s="106"/>
      <c r="G16" s="60">
        <v>6</v>
      </c>
      <c r="H16" s="115" t="s">
        <v>34</v>
      </c>
      <c r="I16" s="129"/>
      <c r="J16" s="126">
        <v>0</v>
      </c>
    </row>
    <row r="17" spans="1:26" ht="18" customHeight="1">
      <c r="A17" s="11"/>
      <c r="B17" s="67">
        <v>2</v>
      </c>
      <c r="C17" s="71" t="s">
        <v>29</v>
      </c>
      <c r="D17" s="78">
        <f>'Rekap 5868'!B18</f>
        <v>0</v>
      </c>
      <c r="E17" s="76">
        <f>'Rekap 5868'!C18</f>
        <v>0</v>
      </c>
      <c r="F17" s="81">
        <f>'Rekap 5868'!D18</f>
        <v>0</v>
      </c>
      <c r="G17" s="61">
        <v>7</v>
      </c>
      <c r="H17" s="116" t="s">
        <v>35</v>
      </c>
      <c r="I17" s="129"/>
      <c r="J17" s="127">
        <f>'SO 5868'!Z191</f>
        <v>0</v>
      </c>
    </row>
    <row r="18" spans="1:26" ht="18" customHeight="1">
      <c r="A18" s="11"/>
      <c r="B18" s="68">
        <v>3</v>
      </c>
      <c r="C18" s="72" t="s">
        <v>30</v>
      </c>
      <c r="D18" s="79"/>
      <c r="E18" s="77"/>
      <c r="F18" s="82"/>
      <c r="G18" s="61">
        <v>8</v>
      </c>
      <c r="H18" s="116" t="s">
        <v>36</v>
      </c>
      <c r="I18" s="129"/>
      <c r="J18" s="127">
        <v>0</v>
      </c>
    </row>
    <row r="19" spans="1:26" ht="18" customHeight="1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f>SUM(J16:J19)</f>
        <v>0</v>
      </c>
    </row>
    <row r="21" spans="1:26" ht="18" customHeight="1" thickTop="1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26" ht="18" customHeight="1">
      <c r="A22" s="11"/>
      <c r="B22" s="60">
        <v>11</v>
      </c>
      <c r="C22" s="63" t="s">
        <v>44</v>
      </c>
      <c r="D22" s="87"/>
      <c r="E22" s="89" t="s">
        <v>47</v>
      </c>
      <c r="F22" s="81">
        <f>((F16*U22*0)+(F17*V22*0)+(F18*W22*0))/100</f>
        <v>0</v>
      </c>
      <c r="G22" s="60">
        <v>16</v>
      </c>
      <c r="H22" s="115" t="s">
        <v>50</v>
      </c>
      <c r="I22" s="130" t="s">
        <v>47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11"/>
      <c r="B23" s="61">
        <v>12</v>
      </c>
      <c r="C23" s="64" t="s">
        <v>45</v>
      </c>
      <c r="D23" s="66"/>
      <c r="E23" s="89" t="s">
        <v>48</v>
      </c>
      <c r="F23" s="82">
        <f>((F16*U23*0)+(F17*V23*0)+(F18*W23*0))/100</f>
        <v>0</v>
      </c>
      <c r="G23" s="61">
        <v>17</v>
      </c>
      <c r="H23" s="116" t="s">
        <v>51</v>
      </c>
      <c r="I23" s="130" t="s">
        <v>47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11"/>
      <c r="B24" s="61">
        <v>13</v>
      </c>
      <c r="C24" s="64" t="s">
        <v>46</v>
      </c>
      <c r="D24" s="66"/>
      <c r="E24" s="89" t="s">
        <v>47</v>
      </c>
      <c r="F24" s="82">
        <f>((F16*U24*0)+(F17*V24*0)+(F18*W24*0))/100</f>
        <v>0</v>
      </c>
      <c r="G24" s="61">
        <v>18</v>
      </c>
      <c r="H24" s="116" t="s">
        <v>52</v>
      </c>
      <c r="I24" s="130" t="s">
        <v>48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26" ht="18" customHeight="1" thickTop="1">
      <c r="A27" s="11"/>
      <c r="B27" s="101"/>
      <c r="C27" s="143" t="s">
        <v>58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26" ht="18" customHeight="1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26" ht="18" customHeight="1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J28-SUM('SO 5868'!K9:'SO 5868'!K191)</f>
        <v>0</v>
      </c>
      <c r="J29" s="119">
        <f>ROUND(((ROUND(I29,2)*20)/100),2)</f>
        <v>0</v>
      </c>
    </row>
    <row r="30" spans="1:26" ht="18" customHeight="1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SUM('SO 5868'!K9:'SO 5868'!K191)</f>
        <v>0</v>
      </c>
      <c r="J30" s="120">
        <f>ROUND(((ROUND(I30,2)*0)/100),2)</f>
        <v>0</v>
      </c>
    </row>
    <row r="31" spans="1:26" ht="18" customHeight="1">
      <c r="A31" s="11"/>
      <c r="B31" s="24"/>
      <c r="C31" s="139"/>
      <c r="D31" s="140"/>
      <c r="E31" s="22"/>
      <c r="F31" s="11"/>
      <c r="G31" s="110">
        <v>24</v>
      </c>
      <c r="H31" s="114" t="s">
        <v>31</v>
      </c>
      <c r="I31" s="113"/>
      <c r="J31" s="133">
        <f>SUM(J28:J30)</f>
        <v>0</v>
      </c>
    </row>
    <row r="32" spans="1:26" ht="18" customHeight="1" thickBot="1">
      <c r="A32" s="11"/>
      <c r="B32" s="48"/>
      <c r="C32" s="117"/>
      <c r="D32" s="124"/>
      <c r="E32" s="84"/>
      <c r="F32" s="85"/>
      <c r="G32" s="60" t="s">
        <v>42</v>
      </c>
      <c r="H32" s="117"/>
      <c r="I32" s="124"/>
      <c r="J32" s="121"/>
    </row>
    <row r="33" spans="1:10" ht="18" customHeight="1" thickTop="1">
      <c r="A33" s="11"/>
      <c r="B33" s="101"/>
      <c r="C33" s="102"/>
      <c r="D33" s="141" t="s">
        <v>56</v>
      </c>
      <c r="E33" s="15"/>
      <c r="F33" s="103"/>
      <c r="G33" s="111">
        <v>26</v>
      </c>
      <c r="H33" s="142" t="s">
        <v>57</v>
      </c>
      <c r="I33" s="30"/>
      <c r="J33" s="112"/>
    </row>
    <row r="34" spans="1:10" ht="18" customHeight="1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500"/>
  <sheetViews>
    <sheetView workbookViewId="0"/>
  </sheetViews>
  <sheetFormatPr defaultRowHeight="1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>
      <c r="A1" s="145" t="s">
        <v>22</v>
      </c>
      <c r="B1" s="144"/>
      <c r="C1" s="144"/>
      <c r="D1" s="145" t="s">
        <v>19</v>
      </c>
      <c r="E1" s="144"/>
      <c r="F1" s="144"/>
      <c r="W1">
        <v>30.126000000000001</v>
      </c>
    </row>
    <row r="2" spans="1:26">
      <c r="A2" s="145" t="s">
        <v>26</v>
      </c>
      <c r="B2" s="144"/>
      <c r="C2" s="144"/>
      <c r="D2" s="145" t="s">
        <v>16</v>
      </c>
      <c r="E2" s="144"/>
      <c r="F2" s="144"/>
    </row>
    <row r="3" spans="1:26">
      <c r="A3" s="145" t="s">
        <v>25</v>
      </c>
      <c r="B3" s="144"/>
      <c r="C3" s="144"/>
      <c r="D3" s="145" t="s">
        <v>62</v>
      </c>
      <c r="E3" s="144"/>
      <c r="F3" s="144"/>
    </row>
    <row r="4" spans="1:26">
      <c r="A4" s="144"/>
      <c r="B4" s="144"/>
      <c r="C4" s="144"/>
      <c r="D4" s="144"/>
      <c r="E4" s="144"/>
      <c r="F4" s="144"/>
    </row>
    <row r="5" spans="1:26">
      <c r="A5" s="145" t="s">
        <v>1</v>
      </c>
      <c r="B5" s="144"/>
      <c r="C5" s="144"/>
      <c r="D5" s="144"/>
      <c r="E5" s="144"/>
      <c r="F5" s="144"/>
    </row>
    <row r="6" spans="1:26">
      <c r="A6" s="145" t="s">
        <v>17</v>
      </c>
      <c r="B6" s="144"/>
      <c r="C6" s="144"/>
      <c r="D6" s="144"/>
      <c r="E6" s="144"/>
      <c r="F6" s="144"/>
    </row>
    <row r="7" spans="1:26">
      <c r="A7" s="144"/>
      <c r="B7" s="144"/>
      <c r="C7" s="144"/>
      <c r="D7" s="144"/>
      <c r="E7" s="144"/>
      <c r="F7" s="144"/>
    </row>
    <row r="8" spans="1:26">
      <c r="A8" s="146" t="s">
        <v>63</v>
      </c>
      <c r="B8" s="144"/>
      <c r="C8" s="144"/>
      <c r="D8" s="144"/>
      <c r="E8" s="144"/>
      <c r="F8" s="144"/>
    </row>
    <row r="9" spans="1:26">
      <c r="A9" s="147" t="s">
        <v>59</v>
      </c>
      <c r="B9" s="147" t="s">
        <v>53</v>
      </c>
      <c r="C9" s="147" t="s">
        <v>54</v>
      </c>
      <c r="D9" s="147" t="s">
        <v>31</v>
      </c>
      <c r="E9" s="147" t="s">
        <v>60</v>
      </c>
      <c r="F9" s="147" t="s">
        <v>61</v>
      </c>
    </row>
    <row r="10" spans="1:26">
      <c r="A10" s="154" t="s">
        <v>64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>
      <c r="A11" s="156" t="s">
        <v>65</v>
      </c>
      <c r="B11" s="157">
        <f>'SO 5868'!L19</f>
        <v>0</v>
      </c>
      <c r="C11" s="157">
        <f>'SO 5868'!M19</f>
        <v>0</v>
      </c>
      <c r="D11" s="157">
        <f>'SO 5868'!I19</f>
        <v>0</v>
      </c>
      <c r="E11" s="158">
        <f>'SO 5868'!P19</f>
        <v>7.0000000000000007E-2</v>
      </c>
      <c r="F11" s="158">
        <f>'SO 5868'!S19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>
      <c r="A12" s="156" t="s">
        <v>66</v>
      </c>
      <c r="B12" s="157">
        <f>'SO 5868'!L46</f>
        <v>0</v>
      </c>
      <c r="C12" s="157">
        <f>'SO 5868'!M46</f>
        <v>0</v>
      </c>
      <c r="D12" s="157">
        <f>'SO 5868'!I46</f>
        <v>0</v>
      </c>
      <c r="E12" s="158">
        <f>'SO 5868'!P46</f>
        <v>0.33</v>
      </c>
      <c r="F12" s="158">
        <f>'SO 5868'!S46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>
      <c r="A13" s="156" t="s">
        <v>67</v>
      </c>
      <c r="B13" s="157">
        <f>'SO 5868'!L72</f>
        <v>0</v>
      </c>
      <c r="C13" s="157">
        <f>'SO 5868'!M72</f>
        <v>0</v>
      </c>
      <c r="D13" s="157">
        <f>'SO 5868'!I72</f>
        <v>0</v>
      </c>
      <c r="E13" s="158">
        <f>'SO 5868'!P72</f>
        <v>1.21</v>
      </c>
      <c r="F13" s="158">
        <f>'SO 5868'!S72</f>
        <v>1.63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>
      <c r="A14" s="156" t="s">
        <v>68</v>
      </c>
      <c r="B14" s="157">
        <f>'SO 5868'!L112</f>
        <v>0</v>
      </c>
      <c r="C14" s="157">
        <f>'SO 5868'!M112</f>
        <v>0</v>
      </c>
      <c r="D14" s="157">
        <f>'SO 5868'!I112</f>
        <v>0</v>
      </c>
      <c r="E14" s="158">
        <f>'SO 5868'!P112</f>
        <v>0.54</v>
      </c>
      <c r="F14" s="158">
        <f>'SO 5868'!S112</f>
        <v>1.81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>
      <c r="A15" s="156" t="s">
        <v>69</v>
      </c>
      <c r="B15" s="157">
        <f>'SO 5868'!L138</f>
        <v>0</v>
      </c>
      <c r="C15" s="157">
        <f>'SO 5868'!M138</f>
        <v>0</v>
      </c>
      <c r="D15" s="157">
        <f>'SO 5868'!I138</f>
        <v>0</v>
      </c>
      <c r="E15" s="158">
        <f>'SO 5868'!P138</f>
        <v>1</v>
      </c>
      <c r="F15" s="158">
        <f>'SO 5868'!S138</f>
        <v>1.35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>
      <c r="A16" s="156" t="s">
        <v>70</v>
      </c>
      <c r="B16" s="157">
        <f>'SO 5868'!L170</f>
        <v>0</v>
      </c>
      <c r="C16" s="157">
        <f>'SO 5868'!M170</f>
        <v>0</v>
      </c>
      <c r="D16" s="157">
        <f>'SO 5868'!I170</f>
        <v>0</v>
      </c>
      <c r="E16" s="158">
        <f>'SO 5868'!P170</f>
        <v>0.05</v>
      </c>
      <c r="F16" s="158">
        <f>'SO 5868'!S170</f>
        <v>0.56999999999999995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>
      <c r="A17" s="156" t="s">
        <v>71</v>
      </c>
      <c r="B17" s="157">
        <f>'SO 5868'!L176</f>
        <v>0</v>
      </c>
      <c r="C17" s="157">
        <f>'SO 5868'!M176</f>
        <v>0</v>
      </c>
      <c r="D17" s="157">
        <f>'SO 5868'!I176</f>
        <v>0</v>
      </c>
      <c r="E17" s="158">
        <f>'SO 5868'!P176</f>
        <v>0.01</v>
      </c>
      <c r="F17" s="158">
        <f>'SO 5868'!S176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>
      <c r="A18" s="2" t="s">
        <v>64</v>
      </c>
      <c r="B18" s="159">
        <f>'SO 5868'!L178</f>
        <v>0</v>
      </c>
      <c r="C18" s="159">
        <f>'SO 5868'!M178</f>
        <v>0</v>
      </c>
      <c r="D18" s="159">
        <f>'SO 5868'!I178</f>
        <v>0</v>
      </c>
      <c r="E18" s="160">
        <f>'SO 5868'!P178</f>
        <v>3.21</v>
      </c>
      <c r="F18" s="160">
        <f>'SO 5868'!S178</f>
        <v>5.36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>
      <c r="A19" s="1"/>
      <c r="B19" s="149"/>
      <c r="C19" s="149"/>
      <c r="D19" s="149"/>
      <c r="E19" s="148"/>
      <c r="F19" s="148"/>
    </row>
    <row r="20" spans="1:26">
      <c r="A20" s="2" t="s">
        <v>8</v>
      </c>
      <c r="B20" s="159"/>
      <c r="C20" s="157"/>
      <c r="D20" s="157"/>
      <c r="E20" s="158"/>
      <c r="F20" s="158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>
      <c r="A21" s="156" t="s">
        <v>72</v>
      </c>
      <c r="B21" s="157">
        <f>'SO 5868'!L188</f>
        <v>0</v>
      </c>
      <c r="C21" s="157">
        <f>'SO 5868'!M188</f>
        <v>0</v>
      </c>
      <c r="D21" s="157">
        <f>'SO 5868'!I188</f>
        <v>0</v>
      </c>
      <c r="E21" s="158">
        <f>'SO 5868'!P188</f>
        <v>0</v>
      </c>
      <c r="F21" s="158">
        <f>'SO 5868'!S188</f>
        <v>0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>
      <c r="A22" s="2" t="s">
        <v>8</v>
      </c>
      <c r="B22" s="159">
        <f>'SO 5868'!L190</f>
        <v>0</v>
      </c>
      <c r="C22" s="159">
        <f>'SO 5868'!M190</f>
        <v>0</v>
      </c>
      <c r="D22" s="159">
        <f>'SO 5868'!I190</f>
        <v>0</v>
      </c>
      <c r="E22" s="160">
        <f>'SO 5868'!P190</f>
        <v>0</v>
      </c>
      <c r="F22" s="160">
        <f>'SO 5868'!S190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>
      <c r="A23" s="1"/>
      <c r="B23" s="149"/>
      <c r="C23" s="149"/>
      <c r="D23" s="149"/>
      <c r="E23" s="148"/>
      <c r="F23" s="148"/>
    </row>
    <row r="24" spans="1:26">
      <c r="A24" s="2" t="s">
        <v>73</v>
      </c>
      <c r="B24" s="159">
        <f>'SO 5868'!L191</f>
        <v>0</v>
      </c>
      <c r="C24" s="159">
        <f>'SO 5868'!M191</f>
        <v>0</v>
      </c>
      <c r="D24" s="159">
        <f>'SO 5868'!I191</f>
        <v>0</v>
      </c>
      <c r="E24" s="160">
        <f>'SO 5868'!P191</f>
        <v>3.21</v>
      </c>
      <c r="F24" s="160">
        <f>'SO 5868'!S191</f>
        <v>5.36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spans="1:26">
      <c r="A25" s="1"/>
      <c r="B25" s="149"/>
      <c r="C25" s="149"/>
      <c r="D25" s="149"/>
      <c r="E25" s="148"/>
      <c r="F25" s="148"/>
    </row>
    <row r="26" spans="1:26">
      <c r="A26" s="1"/>
      <c r="B26" s="149"/>
      <c r="C26" s="149"/>
      <c r="D26" s="149"/>
      <c r="E26" s="148"/>
      <c r="F26" s="148"/>
    </row>
    <row r="27" spans="1:26">
      <c r="A27" s="1"/>
      <c r="B27" s="149"/>
      <c r="C27" s="149"/>
      <c r="D27" s="149"/>
      <c r="E27" s="148"/>
      <c r="F27" s="148"/>
    </row>
    <row r="28" spans="1:26">
      <c r="A28" s="1"/>
      <c r="B28" s="149"/>
      <c r="C28" s="149"/>
      <c r="D28" s="149"/>
      <c r="E28" s="148"/>
      <c r="F28" s="148"/>
    </row>
    <row r="29" spans="1:26">
      <c r="A29" s="1"/>
      <c r="B29" s="149"/>
      <c r="C29" s="149"/>
      <c r="D29" s="149"/>
      <c r="E29" s="148"/>
      <c r="F29" s="148"/>
    </row>
    <row r="30" spans="1:26">
      <c r="A30" s="1"/>
      <c r="B30" s="149"/>
      <c r="C30" s="149"/>
      <c r="D30" s="149"/>
      <c r="E30" s="148"/>
      <c r="F30" s="148"/>
    </row>
    <row r="31" spans="1:26">
      <c r="A31" s="1"/>
      <c r="B31" s="149"/>
      <c r="C31" s="149"/>
      <c r="D31" s="149"/>
      <c r="E31" s="148"/>
      <c r="F31" s="148"/>
    </row>
    <row r="32" spans="1:26">
      <c r="A32" s="1"/>
      <c r="B32" s="149"/>
      <c r="C32" s="149"/>
      <c r="D32" s="149"/>
      <c r="E32" s="148"/>
      <c r="F32" s="148"/>
    </row>
    <row r="33" spans="1:6">
      <c r="A33" s="1"/>
      <c r="B33" s="149"/>
      <c r="C33" s="149"/>
      <c r="D33" s="149"/>
      <c r="E33" s="148"/>
      <c r="F33" s="148"/>
    </row>
    <row r="34" spans="1:6">
      <c r="A34" s="1"/>
      <c r="B34" s="149"/>
      <c r="C34" s="149"/>
      <c r="D34" s="149"/>
      <c r="E34" s="148"/>
      <c r="F34" s="148"/>
    </row>
    <row r="35" spans="1:6">
      <c r="A35" s="1"/>
      <c r="B35" s="149"/>
      <c r="C35" s="149"/>
      <c r="D35" s="149"/>
      <c r="E35" s="148"/>
      <c r="F35" s="148"/>
    </row>
    <row r="36" spans="1:6">
      <c r="A36" s="1"/>
      <c r="B36" s="149"/>
      <c r="C36" s="149"/>
      <c r="D36" s="149"/>
      <c r="E36" s="148"/>
      <c r="F36" s="148"/>
    </row>
    <row r="37" spans="1:6">
      <c r="A37" s="1"/>
      <c r="B37" s="149"/>
      <c r="C37" s="149"/>
      <c r="D37" s="149"/>
      <c r="E37" s="148"/>
      <c r="F37" s="148"/>
    </row>
    <row r="38" spans="1:6">
      <c r="A38" s="1"/>
      <c r="B38" s="149"/>
      <c r="C38" s="149"/>
      <c r="D38" s="149"/>
      <c r="E38" s="148"/>
      <c r="F38" s="148"/>
    </row>
    <row r="39" spans="1:6">
      <c r="A39" s="1"/>
      <c r="B39" s="149"/>
      <c r="C39" s="149"/>
      <c r="D39" s="149"/>
      <c r="E39" s="148"/>
      <c r="F39" s="148"/>
    </row>
    <row r="40" spans="1:6">
      <c r="A40" s="1"/>
      <c r="B40" s="149"/>
      <c r="C40" s="149"/>
      <c r="D40" s="149"/>
      <c r="E40" s="148"/>
      <c r="F40" s="148"/>
    </row>
    <row r="41" spans="1:6">
      <c r="A41" s="1"/>
      <c r="B41" s="149"/>
      <c r="C41" s="149"/>
      <c r="D41" s="149"/>
      <c r="E41" s="148"/>
      <c r="F41" s="148"/>
    </row>
    <row r="42" spans="1:6">
      <c r="A42" s="1"/>
      <c r="B42" s="149"/>
      <c r="C42" s="149"/>
      <c r="D42" s="149"/>
      <c r="E42" s="148"/>
      <c r="F42" s="148"/>
    </row>
    <row r="43" spans="1:6">
      <c r="A43" s="1"/>
      <c r="B43" s="149"/>
      <c r="C43" s="149"/>
      <c r="D43" s="149"/>
      <c r="E43" s="148"/>
      <c r="F43" s="148"/>
    </row>
    <row r="44" spans="1:6">
      <c r="A44" s="1"/>
      <c r="B44" s="149"/>
      <c r="C44" s="149"/>
      <c r="D44" s="149"/>
      <c r="E44" s="148"/>
      <c r="F44" s="148"/>
    </row>
    <row r="45" spans="1:6">
      <c r="A45" s="1"/>
      <c r="B45" s="149"/>
      <c r="C45" s="149"/>
      <c r="D45" s="149"/>
      <c r="E45" s="148"/>
      <c r="F45" s="148"/>
    </row>
    <row r="46" spans="1:6">
      <c r="A46" s="1"/>
      <c r="B46" s="149"/>
      <c r="C46" s="149"/>
      <c r="D46" s="149"/>
      <c r="E46" s="148"/>
      <c r="F46" s="148"/>
    </row>
    <row r="47" spans="1:6">
      <c r="A47" s="1"/>
      <c r="B47" s="149"/>
      <c r="C47" s="149"/>
      <c r="D47" s="149"/>
      <c r="E47" s="148"/>
      <c r="F47" s="148"/>
    </row>
    <row r="48" spans="1:6">
      <c r="A48" s="1"/>
      <c r="B48" s="149"/>
      <c r="C48" s="149"/>
      <c r="D48" s="149"/>
      <c r="E48" s="148"/>
      <c r="F48" s="148"/>
    </row>
    <row r="49" spans="1:6">
      <c r="A49" s="1"/>
      <c r="B49" s="149"/>
      <c r="C49" s="149"/>
      <c r="D49" s="149"/>
      <c r="E49" s="148"/>
      <c r="F49" s="148"/>
    </row>
    <row r="50" spans="1:6">
      <c r="A50" s="1"/>
      <c r="B50" s="149"/>
      <c r="C50" s="149"/>
      <c r="D50" s="149"/>
      <c r="E50" s="148"/>
      <c r="F50" s="148"/>
    </row>
    <row r="51" spans="1:6">
      <c r="A51" s="1"/>
      <c r="B51" s="149"/>
      <c r="C51" s="149"/>
      <c r="D51" s="149"/>
      <c r="E51" s="148"/>
      <c r="F51" s="148"/>
    </row>
    <row r="52" spans="1:6">
      <c r="A52" s="1"/>
      <c r="B52" s="149"/>
      <c r="C52" s="149"/>
      <c r="D52" s="149"/>
      <c r="E52" s="148"/>
      <c r="F52" s="148"/>
    </row>
    <row r="53" spans="1:6">
      <c r="A53" s="1"/>
      <c r="B53" s="149"/>
      <c r="C53" s="149"/>
      <c r="D53" s="149"/>
      <c r="E53" s="148"/>
      <c r="F53" s="148"/>
    </row>
    <row r="54" spans="1:6">
      <c r="A54" s="1"/>
      <c r="B54" s="149"/>
      <c r="C54" s="149"/>
      <c r="D54" s="149"/>
      <c r="E54" s="148"/>
      <c r="F54" s="148"/>
    </row>
    <row r="55" spans="1:6">
      <c r="A55" s="1"/>
      <c r="B55" s="149"/>
      <c r="C55" s="149"/>
      <c r="D55" s="149"/>
      <c r="E55" s="148"/>
      <c r="F55" s="148"/>
    </row>
    <row r="56" spans="1:6">
      <c r="A56" s="1"/>
      <c r="B56" s="149"/>
      <c r="C56" s="149"/>
      <c r="D56" s="149"/>
      <c r="E56" s="148"/>
      <c r="F56" s="148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91"/>
  <sheetViews>
    <sheetView workbookViewId="0">
      <pane ySplit="8" topLeftCell="A167" activePane="bottomLeft" state="frozen"/>
      <selection pane="bottomLeft" activeCell="A9" sqref="A9:XFD9"/>
    </sheetView>
  </sheetViews>
  <sheetFormatPr defaultRowHeight="15"/>
  <cols>
    <col min="1" max="1" width="4.7109375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7" width="9.7109375" customWidth="1"/>
    <col min="8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>
      <c r="A1" s="5" t="s">
        <v>22</v>
      </c>
      <c r="B1" s="3"/>
      <c r="C1" s="3"/>
      <c r="D1" s="3"/>
      <c r="E1" s="5" t="s">
        <v>19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>
      <c r="A2" s="5" t="s">
        <v>26</v>
      </c>
      <c r="B2" s="3"/>
      <c r="C2" s="3"/>
      <c r="D2" s="3"/>
      <c r="E2" s="5" t="s">
        <v>16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>
      <c r="A3" s="5" t="s">
        <v>25</v>
      </c>
      <c r="B3" s="3"/>
      <c r="C3" s="3"/>
      <c r="D3" s="3"/>
      <c r="E3" s="5" t="s">
        <v>62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>
      <c r="A5" s="5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>
      <c r="A6" s="5" t="s">
        <v>17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>
      <c r="A7" s="13" t="s">
        <v>63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>
      <c r="A8" s="164" t="s">
        <v>74</v>
      </c>
      <c r="B8" s="164" t="s">
        <v>75</v>
      </c>
      <c r="C8" s="164" t="s">
        <v>76</v>
      </c>
      <c r="D8" s="164" t="s">
        <v>77</v>
      </c>
      <c r="E8" s="164" t="s">
        <v>78</v>
      </c>
      <c r="F8" s="164" t="s">
        <v>79</v>
      </c>
      <c r="G8" s="164" t="s">
        <v>53</v>
      </c>
      <c r="H8" s="164" t="s">
        <v>54</v>
      </c>
      <c r="I8" s="164" t="s">
        <v>80</v>
      </c>
      <c r="J8" s="164"/>
      <c r="K8" s="164"/>
      <c r="L8" s="164"/>
      <c r="M8" s="164"/>
      <c r="N8" s="164"/>
      <c r="O8" s="164"/>
      <c r="P8" s="164" t="s">
        <v>81</v>
      </c>
      <c r="Q8" s="161"/>
      <c r="R8" s="161"/>
      <c r="S8" s="164" t="s">
        <v>82</v>
      </c>
      <c r="T8" s="162"/>
      <c r="U8" s="162"/>
      <c r="V8" s="162"/>
      <c r="W8" s="162"/>
      <c r="X8" s="162"/>
      <c r="Y8" s="162"/>
      <c r="Z8" s="162"/>
    </row>
    <row r="9" spans="1:26">
      <c r="A9" s="150"/>
      <c r="B9" s="150"/>
      <c r="C9" s="165"/>
      <c r="D9" s="154" t="s">
        <v>64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>
      <c r="A10" s="156"/>
      <c r="B10" s="156"/>
      <c r="C10" s="156"/>
      <c r="D10" s="156" t="s">
        <v>65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>
      <c r="A11" s="171">
        <v>1</v>
      </c>
      <c r="B11" s="168" t="s">
        <v>83</v>
      </c>
      <c r="C11" s="172">
        <v>713482121</v>
      </c>
      <c r="D11" s="168" t="s">
        <v>84</v>
      </c>
      <c r="E11" s="168" t="s">
        <v>85</v>
      </c>
      <c r="F11" s="169">
        <v>35</v>
      </c>
      <c r="G11" s="170"/>
      <c r="H11" s="170"/>
      <c r="I11" s="170">
        <f t="shared" ref="I11:I18" si="0">ROUND(F11*(G11+H11),2)</f>
        <v>0</v>
      </c>
      <c r="J11" s="168">
        <f t="shared" ref="J11:J18" si="1">ROUND(F11*(N11),2)</f>
        <v>0</v>
      </c>
      <c r="K11" s="1">
        <f t="shared" ref="K11:K18" si="2">ROUND(F11*(O11),2)</f>
        <v>0</v>
      </c>
      <c r="L11" s="1"/>
      <c r="M11" s="1">
        <f t="shared" ref="M11:M18" si="3">ROUND(F11*(G11+H11),2)</f>
        <v>0</v>
      </c>
      <c r="N11" s="1">
        <v>0</v>
      </c>
      <c r="O11" s="1"/>
      <c r="P11" s="167">
        <f t="shared" ref="P11:P18" si="4">ROUND(F11*(R11),3)</f>
        <v>1.4999999999999999E-2</v>
      </c>
      <c r="Q11" s="173"/>
      <c r="R11" s="173">
        <v>4.27976E-4</v>
      </c>
      <c r="S11" s="167">
        <f t="shared" ref="S11:S18" si="5">ROUND(F11*(X11),3)</f>
        <v>0</v>
      </c>
      <c r="X11">
        <v>0</v>
      </c>
      <c r="Z11">
        <v>0</v>
      </c>
    </row>
    <row r="12" spans="1:26" ht="24.95" customHeight="1">
      <c r="A12" s="171">
        <v>2</v>
      </c>
      <c r="B12" s="168" t="s">
        <v>83</v>
      </c>
      <c r="C12" s="172">
        <v>713482122</v>
      </c>
      <c r="D12" s="168" t="s">
        <v>86</v>
      </c>
      <c r="E12" s="168" t="s">
        <v>85</v>
      </c>
      <c r="F12" s="169">
        <v>38</v>
      </c>
      <c r="G12" s="170"/>
      <c r="H12" s="170"/>
      <c r="I12" s="170">
        <f t="shared" si="0"/>
        <v>0</v>
      </c>
      <c r="J12" s="168">
        <f t="shared" si="1"/>
        <v>0</v>
      </c>
      <c r="K12" s="1">
        <f t="shared" si="2"/>
        <v>0</v>
      </c>
      <c r="L12" s="1"/>
      <c r="M12" s="1">
        <f t="shared" si="3"/>
        <v>0</v>
      </c>
      <c r="N12" s="1">
        <v>0</v>
      </c>
      <c r="O12" s="1"/>
      <c r="P12" s="167">
        <f t="shared" si="4"/>
        <v>1.6E-2</v>
      </c>
      <c r="Q12" s="173"/>
      <c r="R12" s="173">
        <v>4.27976E-4</v>
      </c>
      <c r="S12" s="167">
        <f t="shared" si="5"/>
        <v>0</v>
      </c>
      <c r="X12">
        <v>0</v>
      </c>
      <c r="Z12">
        <v>0</v>
      </c>
    </row>
    <row r="13" spans="1:26" ht="24.95" customHeight="1">
      <c r="A13" s="171">
        <v>3</v>
      </c>
      <c r="B13" s="168" t="s">
        <v>83</v>
      </c>
      <c r="C13" s="172">
        <v>713482132</v>
      </c>
      <c r="D13" s="168" t="s">
        <v>87</v>
      </c>
      <c r="E13" s="168" t="s">
        <v>85</v>
      </c>
      <c r="F13" s="169">
        <v>32</v>
      </c>
      <c r="G13" s="170"/>
      <c r="H13" s="170"/>
      <c r="I13" s="170">
        <f t="shared" si="0"/>
        <v>0</v>
      </c>
      <c r="J13" s="168">
        <f t="shared" si="1"/>
        <v>0</v>
      </c>
      <c r="K13" s="1">
        <f t="shared" si="2"/>
        <v>0</v>
      </c>
      <c r="L13" s="1"/>
      <c r="M13" s="1">
        <f t="shared" si="3"/>
        <v>0</v>
      </c>
      <c r="N13" s="1">
        <v>0</v>
      </c>
      <c r="O13" s="1"/>
      <c r="P13" s="167">
        <f t="shared" si="4"/>
        <v>1.4E-2</v>
      </c>
      <c r="Q13" s="173"/>
      <c r="R13" s="173">
        <v>4.4097599999999999E-4</v>
      </c>
      <c r="S13" s="167">
        <f t="shared" si="5"/>
        <v>0</v>
      </c>
      <c r="X13">
        <v>0</v>
      </c>
      <c r="Z13">
        <v>0</v>
      </c>
    </row>
    <row r="14" spans="1:26" ht="24.95" customHeight="1">
      <c r="A14" s="171">
        <v>4</v>
      </c>
      <c r="B14" s="168" t="s">
        <v>83</v>
      </c>
      <c r="C14" s="172">
        <v>713482133</v>
      </c>
      <c r="D14" s="168" t="s">
        <v>88</v>
      </c>
      <c r="E14" s="168" t="s">
        <v>85</v>
      </c>
      <c r="F14" s="169">
        <v>20</v>
      </c>
      <c r="G14" s="170"/>
      <c r="H14" s="170"/>
      <c r="I14" s="170">
        <f t="shared" si="0"/>
        <v>0</v>
      </c>
      <c r="J14" s="168">
        <f t="shared" si="1"/>
        <v>0</v>
      </c>
      <c r="K14" s="1">
        <f t="shared" si="2"/>
        <v>0</v>
      </c>
      <c r="L14" s="1"/>
      <c r="M14" s="1">
        <f t="shared" si="3"/>
        <v>0</v>
      </c>
      <c r="N14" s="1">
        <v>0</v>
      </c>
      <c r="O14" s="1"/>
      <c r="P14" s="167">
        <f t="shared" si="4"/>
        <v>8.9999999999999993E-3</v>
      </c>
      <c r="Q14" s="173"/>
      <c r="R14" s="173">
        <v>4.4097599999999999E-4</v>
      </c>
      <c r="S14" s="167">
        <f t="shared" si="5"/>
        <v>0</v>
      </c>
      <c r="X14">
        <v>0</v>
      </c>
      <c r="Z14">
        <v>0</v>
      </c>
    </row>
    <row r="15" spans="1:26" ht="24.95" customHeight="1">
      <c r="A15" s="171">
        <v>5</v>
      </c>
      <c r="B15" s="168" t="s">
        <v>89</v>
      </c>
      <c r="C15" s="172">
        <v>2837741568</v>
      </c>
      <c r="D15" s="168" t="s">
        <v>90</v>
      </c>
      <c r="E15" s="168" t="s">
        <v>85</v>
      </c>
      <c r="F15" s="169">
        <v>35</v>
      </c>
      <c r="G15" s="170"/>
      <c r="H15" s="170"/>
      <c r="I15" s="170">
        <f t="shared" si="0"/>
        <v>0</v>
      </c>
      <c r="J15" s="168">
        <f t="shared" si="1"/>
        <v>0</v>
      </c>
      <c r="K15" s="1">
        <f t="shared" si="2"/>
        <v>0</v>
      </c>
      <c r="L15" s="1"/>
      <c r="M15" s="1">
        <f t="shared" si="3"/>
        <v>0</v>
      </c>
      <c r="N15" s="1">
        <v>0</v>
      </c>
      <c r="O15" s="1"/>
      <c r="P15" s="167">
        <f t="shared" si="4"/>
        <v>1E-3</v>
      </c>
      <c r="Q15" s="173"/>
      <c r="R15" s="173">
        <v>4.1999999999999998E-5</v>
      </c>
      <c r="S15" s="167">
        <f t="shared" si="5"/>
        <v>0</v>
      </c>
      <c r="X15">
        <v>0</v>
      </c>
      <c r="Z15">
        <v>0</v>
      </c>
    </row>
    <row r="16" spans="1:26" ht="24.95" customHeight="1">
      <c r="A16" s="171">
        <v>6</v>
      </c>
      <c r="B16" s="168" t="s">
        <v>89</v>
      </c>
      <c r="C16" s="172">
        <v>2837741582</v>
      </c>
      <c r="D16" s="168" t="s">
        <v>91</v>
      </c>
      <c r="E16" s="168" t="s">
        <v>85</v>
      </c>
      <c r="F16" s="169">
        <v>38</v>
      </c>
      <c r="G16" s="170"/>
      <c r="H16" s="170"/>
      <c r="I16" s="170">
        <f t="shared" si="0"/>
        <v>0</v>
      </c>
      <c r="J16" s="168">
        <f t="shared" si="1"/>
        <v>0</v>
      </c>
      <c r="K16" s="1">
        <f t="shared" si="2"/>
        <v>0</v>
      </c>
      <c r="L16" s="1"/>
      <c r="M16" s="1">
        <f t="shared" si="3"/>
        <v>0</v>
      </c>
      <c r="N16" s="1">
        <v>0</v>
      </c>
      <c r="O16" s="1"/>
      <c r="P16" s="167">
        <f t="shared" si="4"/>
        <v>6.0000000000000001E-3</v>
      </c>
      <c r="Q16" s="173"/>
      <c r="R16" s="173">
        <v>1.5899999999999999E-4</v>
      </c>
      <c r="S16" s="167">
        <f t="shared" si="5"/>
        <v>0</v>
      </c>
      <c r="X16">
        <v>0</v>
      </c>
      <c r="Z16">
        <v>0</v>
      </c>
    </row>
    <row r="17" spans="1:26" ht="24.95" customHeight="1">
      <c r="A17" s="171">
        <v>7</v>
      </c>
      <c r="B17" s="168" t="s">
        <v>89</v>
      </c>
      <c r="C17" s="172">
        <v>2837741607</v>
      </c>
      <c r="D17" s="168" t="s">
        <v>92</v>
      </c>
      <c r="E17" s="168" t="s">
        <v>85</v>
      </c>
      <c r="F17" s="169">
        <v>20</v>
      </c>
      <c r="G17" s="170"/>
      <c r="H17" s="170"/>
      <c r="I17" s="170">
        <f t="shared" si="0"/>
        <v>0</v>
      </c>
      <c r="J17" s="168">
        <f t="shared" si="1"/>
        <v>0</v>
      </c>
      <c r="K17" s="1">
        <f t="shared" si="2"/>
        <v>0</v>
      </c>
      <c r="L17" s="1"/>
      <c r="M17" s="1">
        <f t="shared" si="3"/>
        <v>0</v>
      </c>
      <c r="N17" s="1">
        <v>0</v>
      </c>
      <c r="O17" s="1"/>
      <c r="P17" s="167">
        <f t="shared" si="4"/>
        <v>3.0000000000000001E-3</v>
      </c>
      <c r="Q17" s="173"/>
      <c r="R17" s="173">
        <v>1.3080000000000001E-4</v>
      </c>
      <c r="S17" s="167">
        <f t="shared" si="5"/>
        <v>0</v>
      </c>
      <c r="X17">
        <v>0</v>
      </c>
      <c r="Z17">
        <v>0</v>
      </c>
    </row>
    <row r="18" spans="1:26" ht="24.95" customHeight="1">
      <c r="A18" s="171">
        <v>8</v>
      </c>
      <c r="B18" s="168" t="s">
        <v>89</v>
      </c>
      <c r="C18" s="172">
        <v>2837741627</v>
      </c>
      <c r="D18" s="168" t="s">
        <v>93</v>
      </c>
      <c r="E18" s="168" t="s">
        <v>85</v>
      </c>
      <c r="F18" s="169">
        <v>32</v>
      </c>
      <c r="G18" s="170"/>
      <c r="H18" s="170"/>
      <c r="I18" s="170">
        <f t="shared" si="0"/>
        <v>0</v>
      </c>
      <c r="J18" s="168">
        <f t="shared" si="1"/>
        <v>0</v>
      </c>
      <c r="K18" s="1">
        <f t="shared" si="2"/>
        <v>0</v>
      </c>
      <c r="L18" s="1"/>
      <c r="M18" s="1">
        <f t="shared" si="3"/>
        <v>0</v>
      </c>
      <c r="N18" s="1">
        <v>0</v>
      </c>
      <c r="O18" s="1"/>
      <c r="P18" s="167">
        <f t="shared" si="4"/>
        <v>7.0000000000000001E-3</v>
      </c>
      <c r="Q18" s="173"/>
      <c r="R18" s="173">
        <v>2.24E-4</v>
      </c>
      <c r="S18" s="167">
        <f t="shared" si="5"/>
        <v>0</v>
      </c>
      <c r="X18">
        <v>0</v>
      </c>
      <c r="Z18">
        <v>0</v>
      </c>
    </row>
    <row r="19" spans="1:26">
      <c r="A19" s="156"/>
      <c r="B19" s="156"/>
      <c r="C19" s="156"/>
      <c r="D19" s="156" t="s">
        <v>65</v>
      </c>
      <c r="E19" s="156"/>
      <c r="F19" s="167"/>
      <c r="G19" s="159">
        <f>ROUND((SUM(L10:L18))/1,2)</f>
        <v>0</v>
      </c>
      <c r="H19" s="159">
        <f>ROUND((SUM(M10:M18))/1,2)</f>
        <v>0</v>
      </c>
      <c r="I19" s="159">
        <f>ROUND((SUM(I10:I18))/1,2)</f>
        <v>0</v>
      </c>
      <c r="J19" s="156"/>
      <c r="K19" s="156"/>
      <c r="L19" s="156">
        <f>ROUND((SUM(L10:L18))/1,2)</f>
        <v>0</v>
      </c>
      <c r="M19" s="156">
        <f>ROUND((SUM(M10:M18))/1,2)</f>
        <v>0</v>
      </c>
      <c r="N19" s="156"/>
      <c r="O19" s="156"/>
      <c r="P19" s="174">
        <f>ROUND((SUM(P10:P18))/1,2)</f>
        <v>7.0000000000000007E-2</v>
      </c>
      <c r="Q19" s="153"/>
      <c r="R19" s="153"/>
      <c r="S19" s="174">
        <f>ROUND((SUM(S10:S18))/1,2)</f>
        <v>0</v>
      </c>
      <c r="T19" s="153"/>
      <c r="U19" s="153"/>
      <c r="V19" s="153"/>
      <c r="W19" s="153"/>
      <c r="X19" s="153"/>
      <c r="Y19" s="153"/>
      <c r="Z19" s="153"/>
    </row>
    <row r="20" spans="1:26">
      <c r="A20" s="1"/>
      <c r="B20" s="1"/>
      <c r="C20" s="1"/>
      <c r="D20" s="1"/>
      <c r="E20" s="1"/>
      <c r="F20" s="163"/>
      <c r="G20" s="149"/>
      <c r="H20" s="149"/>
      <c r="I20" s="149"/>
      <c r="J20" s="1"/>
      <c r="K20" s="1"/>
      <c r="L20" s="1"/>
      <c r="M20" s="1"/>
      <c r="N20" s="1"/>
      <c r="O20" s="1"/>
      <c r="P20" s="1"/>
      <c r="S20" s="1"/>
    </row>
    <row r="21" spans="1:26">
      <c r="A21" s="156"/>
      <c r="B21" s="156"/>
      <c r="C21" s="156"/>
      <c r="D21" s="156" t="s">
        <v>66</v>
      </c>
      <c r="E21" s="156"/>
      <c r="F21" s="167"/>
      <c r="G21" s="157"/>
      <c r="H21" s="157"/>
      <c r="I21" s="157"/>
      <c r="J21" s="156"/>
      <c r="K21" s="156"/>
      <c r="L21" s="156"/>
      <c r="M21" s="156"/>
      <c r="N21" s="156"/>
      <c r="O21" s="156"/>
      <c r="P21" s="156"/>
      <c r="Q21" s="153"/>
      <c r="R21" s="153"/>
      <c r="S21" s="156"/>
      <c r="T21" s="153"/>
      <c r="U21" s="153"/>
      <c r="V21" s="153"/>
      <c r="W21" s="153"/>
      <c r="X21" s="153"/>
      <c r="Y21" s="153"/>
      <c r="Z21" s="153"/>
    </row>
    <row r="22" spans="1:26" ht="24.95" customHeight="1">
      <c r="A22" s="171">
        <v>9</v>
      </c>
      <c r="B22" s="168" t="s">
        <v>94</v>
      </c>
      <c r="C22" s="172">
        <v>722130212</v>
      </c>
      <c r="D22" s="168" t="s">
        <v>95</v>
      </c>
      <c r="E22" s="168" t="s">
        <v>85</v>
      </c>
      <c r="F22" s="169">
        <v>10</v>
      </c>
      <c r="G22" s="170"/>
      <c r="H22" s="170"/>
      <c r="I22" s="170">
        <f t="shared" ref="I22:I45" si="6">ROUND(F22*(G22+H22),2)</f>
        <v>0</v>
      </c>
      <c r="J22" s="168">
        <f t="shared" ref="J22:J45" si="7">ROUND(F22*(N22),2)</f>
        <v>0</v>
      </c>
      <c r="K22" s="1">
        <f t="shared" ref="K22:K45" si="8">ROUND(F22*(O22),2)</f>
        <v>0</v>
      </c>
      <c r="L22" s="1"/>
      <c r="M22" s="1">
        <f t="shared" ref="M22:M45" si="9">ROUND(F22*(G22+H22),2)</f>
        <v>0</v>
      </c>
      <c r="N22" s="1">
        <v>0</v>
      </c>
      <c r="O22" s="1"/>
      <c r="P22" s="167">
        <f t="shared" ref="P22:P45" si="10">ROUND(F22*(R22),3)</f>
        <v>5.2999999999999999E-2</v>
      </c>
      <c r="Q22" s="173"/>
      <c r="R22" s="173">
        <v>5.2847854000000003E-3</v>
      </c>
      <c r="S22" s="167">
        <f t="shared" ref="S22:S45" si="11">ROUND(F22*(X22),3)</f>
        <v>0</v>
      </c>
      <c r="X22">
        <v>0</v>
      </c>
      <c r="Z22">
        <v>0</v>
      </c>
    </row>
    <row r="23" spans="1:26" ht="24.95" customHeight="1">
      <c r="A23" s="171">
        <v>10</v>
      </c>
      <c r="B23" s="168" t="s">
        <v>94</v>
      </c>
      <c r="C23" s="172">
        <v>722130216</v>
      </c>
      <c r="D23" s="168" t="s">
        <v>96</v>
      </c>
      <c r="E23" s="168" t="s">
        <v>85</v>
      </c>
      <c r="F23" s="169">
        <v>10</v>
      </c>
      <c r="G23" s="170"/>
      <c r="H23" s="170"/>
      <c r="I23" s="170">
        <f t="shared" si="6"/>
        <v>0</v>
      </c>
      <c r="J23" s="168">
        <f t="shared" si="7"/>
        <v>0</v>
      </c>
      <c r="K23" s="1">
        <f t="shared" si="8"/>
        <v>0</v>
      </c>
      <c r="L23" s="1"/>
      <c r="M23" s="1">
        <f t="shared" si="9"/>
        <v>0</v>
      </c>
      <c r="N23" s="1">
        <v>0</v>
      </c>
      <c r="O23" s="1"/>
      <c r="P23" s="167">
        <f t="shared" si="10"/>
        <v>0.17100000000000001</v>
      </c>
      <c r="Q23" s="173"/>
      <c r="R23" s="173">
        <v>1.7070202E-2</v>
      </c>
      <c r="S23" s="167">
        <f t="shared" si="11"/>
        <v>0</v>
      </c>
      <c r="X23">
        <v>0</v>
      </c>
      <c r="Z23">
        <v>0</v>
      </c>
    </row>
    <row r="24" spans="1:26" ht="24.95" customHeight="1">
      <c r="A24" s="171">
        <v>11</v>
      </c>
      <c r="B24" s="168" t="s">
        <v>94</v>
      </c>
      <c r="C24" s="172">
        <v>722172624</v>
      </c>
      <c r="D24" s="168" t="s">
        <v>97</v>
      </c>
      <c r="E24" s="168" t="s">
        <v>85</v>
      </c>
      <c r="F24" s="169">
        <v>23</v>
      </c>
      <c r="G24" s="170"/>
      <c r="H24" s="170"/>
      <c r="I24" s="170">
        <f t="shared" si="6"/>
        <v>0</v>
      </c>
      <c r="J24" s="168">
        <f t="shared" si="7"/>
        <v>0</v>
      </c>
      <c r="K24" s="1">
        <f t="shared" si="8"/>
        <v>0</v>
      </c>
      <c r="L24" s="1"/>
      <c r="M24" s="1">
        <f t="shared" si="9"/>
        <v>0</v>
      </c>
      <c r="N24" s="1">
        <v>0</v>
      </c>
      <c r="O24" s="1"/>
      <c r="P24" s="167">
        <f t="shared" si="10"/>
        <v>2.9000000000000001E-2</v>
      </c>
      <c r="Q24" s="173"/>
      <c r="R24" s="173">
        <v>1.27316E-3</v>
      </c>
      <c r="S24" s="167">
        <f t="shared" si="11"/>
        <v>0</v>
      </c>
      <c r="X24">
        <v>0</v>
      </c>
      <c r="Z24">
        <v>0</v>
      </c>
    </row>
    <row r="25" spans="1:26" ht="24.95" customHeight="1">
      <c r="A25" s="171">
        <v>12</v>
      </c>
      <c r="B25" s="168" t="s">
        <v>94</v>
      </c>
      <c r="C25" s="172">
        <v>722172632</v>
      </c>
      <c r="D25" s="168" t="s">
        <v>98</v>
      </c>
      <c r="E25" s="168" t="s">
        <v>85</v>
      </c>
      <c r="F25" s="169">
        <v>10</v>
      </c>
      <c r="G25" s="170"/>
      <c r="H25" s="170"/>
      <c r="I25" s="170">
        <f t="shared" si="6"/>
        <v>0</v>
      </c>
      <c r="J25" s="168">
        <f t="shared" si="7"/>
        <v>0</v>
      </c>
      <c r="K25" s="1">
        <f t="shared" si="8"/>
        <v>0</v>
      </c>
      <c r="L25" s="1"/>
      <c r="M25" s="1">
        <f t="shared" si="9"/>
        <v>0</v>
      </c>
      <c r="N25" s="1">
        <v>0</v>
      </c>
      <c r="O25" s="1"/>
      <c r="P25" s="167">
        <f t="shared" si="10"/>
        <v>2.1999999999999999E-2</v>
      </c>
      <c r="Q25" s="173"/>
      <c r="R25" s="173">
        <v>2.1833999999999998E-3</v>
      </c>
      <c r="S25" s="167">
        <f t="shared" si="11"/>
        <v>0</v>
      </c>
      <c r="X25">
        <v>0</v>
      </c>
      <c r="Z25">
        <v>0</v>
      </c>
    </row>
    <row r="26" spans="1:26" ht="24.95" customHeight="1">
      <c r="A26" s="171">
        <v>13</v>
      </c>
      <c r="B26" s="168" t="s">
        <v>94</v>
      </c>
      <c r="C26" s="172">
        <v>722190223</v>
      </c>
      <c r="D26" s="168" t="s">
        <v>99</v>
      </c>
      <c r="E26" s="168" t="s">
        <v>100</v>
      </c>
      <c r="F26" s="169">
        <v>1</v>
      </c>
      <c r="G26" s="170"/>
      <c r="H26" s="170"/>
      <c r="I26" s="170">
        <f t="shared" si="6"/>
        <v>0</v>
      </c>
      <c r="J26" s="168">
        <f t="shared" si="7"/>
        <v>0</v>
      </c>
      <c r="K26" s="1">
        <f t="shared" si="8"/>
        <v>0</v>
      </c>
      <c r="L26" s="1"/>
      <c r="M26" s="1">
        <f t="shared" si="9"/>
        <v>0</v>
      </c>
      <c r="N26" s="1">
        <v>0</v>
      </c>
      <c r="O26" s="1"/>
      <c r="P26" s="167">
        <f t="shared" si="10"/>
        <v>7.0000000000000001E-3</v>
      </c>
      <c r="Q26" s="173"/>
      <c r="R26" s="173">
        <v>7.1402000000000002E-3</v>
      </c>
      <c r="S26" s="167">
        <f t="shared" si="11"/>
        <v>0</v>
      </c>
      <c r="X26">
        <v>0</v>
      </c>
      <c r="Z26">
        <v>0</v>
      </c>
    </row>
    <row r="27" spans="1:26" ht="24.95" customHeight="1">
      <c r="A27" s="171">
        <v>14</v>
      </c>
      <c r="B27" s="168" t="s">
        <v>94</v>
      </c>
      <c r="C27" s="172">
        <v>722190226</v>
      </c>
      <c r="D27" s="168" t="s">
        <v>101</v>
      </c>
      <c r="E27" s="168" t="s">
        <v>100</v>
      </c>
      <c r="F27" s="169">
        <v>2</v>
      </c>
      <c r="G27" s="170"/>
      <c r="H27" s="170"/>
      <c r="I27" s="170">
        <f t="shared" si="6"/>
        <v>0</v>
      </c>
      <c r="J27" s="168">
        <f t="shared" si="7"/>
        <v>0</v>
      </c>
      <c r="K27" s="1">
        <f t="shared" si="8"/>
        <v>0</v>
      </c>
      <c r="L27" s="1"/>
      <c r="M27" s="1">
        <f t="shared" si="9"/>
        <v>0</v>
      </c>
      <c r="N27" s="1">
        <v>0</v>
      </c>
      <c r="O27" s="1"/>
      <c r="P27" s="167">
        <f t="shared" si="10"/>
        <v>3.2000000000000001E-2</v>
      </c>
      <c r="Q27" s="173"/>
      <c r="R27" s="173">
        <v>1.6169599999999999E-2</v>
      </c>
      <c r="S27" s="167">
        <f t="shared" si="11"/>
        <v>0</v>
      </c>
      <c r="X27">
        <v>0</v>
      </c>
      <c r="Z27">
        <v>0</v>
      </c>
    </row>
    <row r="28" spans="1:26" ht="24.95" customHeight="1">
      <c r="A28" s="171">
        <v>15</v>
      </c>
      <c r="B28" s="168" t="s">
        <v>94</v>
      </c>
      <c r="C28" s="172">
        <v>722220112</v>
      </c>
      <c r="D28" s="168" t="s">
        <v>102</v>
      </c>
      <c r="E28" s="168" t="s">
        <v>103</v>
      </c>
      <c r="F28" s="169">
        <v>1</v>
      </c>
      <c r="G28" s="170"/>
      <c r="H28" s="170"/>
      <c r="I28" s="170">
        <f t="shared" si="6"/>
        <v>0</v>
      </c>
      <c r="J28" s="168">
        <f t="shared" si="7"/>
        <v>0</v>
      </c>
      <c r="K28" s="1">
        <f t="shared" si="8"/>
        <v>0</v>
      </c>
      <c r="L28" s="1"/>
      <c r="M28" s="1">
        <f t="shared" si="9"/>
        <v>0</v>
      </c>
      <c r="N28" s="1">
        <v>0</v>
      </c>
      <c r="O28" s="1"/>
      <c r="P28" s="167">
        <f t="shared" si="10"/>
        <v>1E-3</v>
      </c>
      <c r="Q28" s="173"/>
      <c r="R28" s="173">
        <v>7.5852000000000005E-4</v>
      </c>
      <c r="S28" s="167">
        <f t="shared" si="11"/>
        <v>0</v>
      </c>
      <c r="X28">
        <v>0</v>
      </c>
      <c r="Z28">
        <v>0</v>
      </c>
    </row>
    <row r="29" spans="1:26" ht="24.95" customHeight="1">
      <c r="A29" s="171">
        <v>16</v>
      </c>
      <c r="B29" s="168" t="s">
        <v>94</v>
      </c>
      <c r="C29" s="172">
        <v>722231042</v>
      </c>
      <c r="D29" s="168" t="s">
        <v>104</v>
      </c>
      <c r="E29" s="168" t="s">
        <v>103</v>
      </c>
      <c r="F29" s="169">
        <v>6</v>
      </c>
      <c r="G29" s="170"/>
      <c r="H29" s="170"/>
      <c r="I29" s="170">
        <f t="shared" si="6"/>
        <v>0</v>
      </c>
      <c r="J29" s="168">
        <f t="shared" si="7"/>
        <v>0</v>
      </c>
      <c r="K29" s="1">
        <f t="shared" si="8"/>
        <v>0</v>
      </c>
      <c r="L29" s="1"/>
      <c r="M29" s="1">
        <f t="shared" si="9"/>
        <v>0</v>
      </c>
      <c r="N29" s="1">
        <v>0</v>
      </c>
      <c r="O29" s="1"/>
      <c r="P29" s="167">
        <f t="shared" si="10"/>
        <v>0</v>
      </c>
      <c r="Q29" s="173"/>
      <c r="R29" s="173">
        <v>2.0000000000000002E-5</v>
      </c>
      <c r="S29" s="167">
        <f t="shared" si="11"/>
        <v>0</v>
      </c>
      <c r="X29">
        <v>0</v>
      </c>
      <c r="Z29">
        <v>0</v>
      </c>
    </row>
    <row r="30" spans="1:26" ht="24.95" customHeight="1">
      <c r="A30" s="171">
        <v>17</v>
      </c>
      <c r="B30" s="168" t="s">
        <v>94</v>
      </c>
      <c r="C30" s="172">
        <v>722231046</v>
      </c>
      <c r="D30" s="168" t="s">
        <v>105</v>
      </c>
      <c r="E30" s="168" t="s">
        <v>103</v>
      </c>
      <c r="F30" s="169">
        <v>2</v>
      </c>
      <c r="G30" s="170"/>
      <c r="H30" s="170"/>
      <c r="I30" s="170">
        <f t="shared" si="6"/>
        <v>0</v>
      </c>
      <c r="J30" s="168">
        <f t="shared" si="7"/>
        <v>0</v>
      </c>
      <c r="K30" s="1">
        <f t="shared" si="8"/>
        <v>0</v>
      </c>
      <c r="L30" s="1"/>
      <c r="M30" s="1">
        <f t="shared" si="9"/>
        <v>0</v>
      </c>
      <c r="N30" s="1">
        <v>0</v>
      </c>
      <c r="O30" s="1"/>
      <c r="P30" s="167">
        <f t="shared" si="10"/>
        <v>0</v>
      </c>
      <c r="Q30" s="173"/>
      <c r="R30" s="173">
        <v>2.0000000000000002E-5</v>
      </c>
      <c r="S30" s="167">
        <f t="shared" si="11"/>
        <v>0</v>
      </c>
      <c r="X30">
        <v>0</v>
      </c>
      <c r="Z30">
        <v>0</v>
      </c>
    </row>
    <row r="31" spans="1:26" ht="24.95" customHeight="1">
      <c r="A31" s="171">
        <v>18</v>
      </c>
      <c r="B31" s="168" t="s">
        <v>94</v>
      </c>
      <c r="C31" s="172">
        <v>722239102</v>
      </c>
      <c r="D31" s="168" t="s">
        <v>106</v>
      </c>
      <c r="E31" s="168" t="s">
        <v>103</v>
      </c>
      <c r="F31" s="169">
        <v>3</v>
      </c>
      <c r="G31" s="170"/>
      <c r="H31" s="170"/>
      <c r="I31" s="170">
        <f t="shared" si="6"/>
        <v>0</v>
      </c>
      <c r="J31" s="168">
        <f t="shared" si="7"/>
        <v>0</v>
      </c>
      <c r="K31" s="1">
        <f t="shared" si="8"/>
        <v>0</v>
      </c>
      <c r="L31" s="1"/>
      <c r="M31" s="1">
        <f t="shared" si="9"/>
        <v>0</v>
      </c>
      <c r="N31" s="1">
        <v>0</v>
      </c>
      <c r="O31" s="1"/>
      <c r="P31" s="167">
        <f t="shared" si="10"/>
        <v>0</v>
      </c>
      <c r="Q31" s="173"/>
      <c r="R31" s="173">
        <v>2.0000000000000002E-5</v>
      </c>
      <c r="S31" s="167">
        <f t="shared" si="11"/>
        <v>0</v>
      </c>
      <c r="X31">
        <v>0</v>
      </c>
      <c r="Z31">
        <v>0</v>
      </c>
    </row>
    <row r="32" spans="1:26" ht="24.95" customHeight="1">
      <c r="A32" s="171">
        <v>19</v>
      </c>
      <c r="B32" s="168" t="s">
        <v>94</v>
      </c>
      <c r="C32" s="172">
        <v>722239103</v>
      </c>
      <c r="D32" s="168" t="s">
        <v>107</v>
      </c>
      <c r="E32" s="168" t="s">
        <v>103</v>
      </c>
      <c r="F32" s="169">
        <v>1</v>
      </c>
      <c r="G32" s="170"/>
      <c r="H32" s="170"/>
      <c r="I32" s="170">
        <f t="shared" si="6"/>
        <v>0</v>
      </c>
      <c r="J32" s="168">
        <f t="shared" si="7"/>
        <v>0</v>
      </c>
      <c r="K32" s="1">
        <f t="shared" si="8"/>
        <v>0</v>
      </c>
      <c r="L32" s="1"/>
      <c r="M32" s="1">
        <f t="shared" si="9"/>
        <v>0</v>
      </c>
      <c r="N32" s="1">
        <v>0</v>
      </c>
      <c r="O32" s="1"/>
      <c r="P32" s="167">
        <f t="shared" si="10"/>
        <v>0</v>
      </c>
      <c r="Q32" s="173"/>
      <c r="R32" s="173">
        <v>2.0000000000000002E-5</v>
      </c>
      <c r="S32" s="167">
        <f t="shared" si="11"/>
        <v>0</v>
      </c>
      <c r="X32">
        <v>0</v>
      </c>
      <c r="Z32">
        <v>0</v>
      </c>
    </row>
    <row r="33" spans="1:26" ht="24.95" customHeight="1">
      <c r="A33" s="171">
        <v>20</v>
      </c>
      <c r="B33" s="168" t="s">
        <v>94</v>
      </c>
      <c r="C33" s="172">
        <v>722239106</v>
      </c>
      <c r="D33" s="168" t="s">
        <v>108</v>
      </c>
      <c r="E33" s="168" t="s">
        <v>103</v>
      </c>
      <c r="F33" s="169">
        <v>1</v>
      </c>
      <c r="G33" s="170"/>
      <c r="H33" s="170"/>
      <c r="I33" s="170">
        <f t="shared" si="6"/>
        <v>0</v>
      </c>
      <c r="J33" s="168">
        <f t="shared" si="7"/>
        <v>0</v>
      </c>
      <c r="K33" s="1">
        <f t="shared" si="8"/>
        <v>0</v>
      </c>
      <c r="L33" s="1"/>
      <c r="M33" s="1">
        <f t="shared" si="9"/>
        <v>0</v>
      </c>
      <c r="N33" s="1">
        <v>0</v>
      </c>
      <c r="O33" s="1"/>
      <c r="P33" s="167">
        <f t="shared" si="10"/>
        <v>0</v>
      </c>
      <c r="Q33" s="173"/>
      <c r="R33" s="173">
        <v>2.0000000000000002E-5</v>
      </c>
      <c r="S33" s="167">
        <f t="shared" si="11"/>
        <v>0</v>
      </c>
      <c r="X33">
        <v>0</v>
      </c>
      <c r="Z33">
        <v>0</v>
      </c>
    </row>
    <row r="34" spans="1:26" ht="24.95" customHeight="1">
      <c r="A34" s="171">
        <v>21</v>
      </c>
      <c r="B34" s="168" t="s">
        <v>94</v>
      </c>
      <c r="C34" s="172">
        <v>722263416</v>
      </c>
      <c r="D34" s="168" t="s">
        <v>109</v>
      </c>
      <c r="E34" s="168" t="s">
        <v>103</v>
      </c>
      <c r="F34" s="169">
        <v>1</v>
      </c>
      <c r="G34" s="170"/>
      <c r="H34" s="170"/>
      <c r="I34" s="170">
        <f t="shared" si="6"/>
        <v>0</v>
      </c>
      <c r="J34" s="168">
        <f t="shared" si="7"/>
        <v>0</v>
      </c>
      <c r="K34" s="1">
        <f t="shared" si="8"/>
        <v>0</v>
      </c>
      <c r="L34" s="1"/>
      <c r="M34" s="1">
        <f t="shared" si="9"/>
        <v>0</v>
      </c>
      <c r="N34" s="1">
        <v>0</v>
      </c>
      <c r="O34" s="1"/>
      <c r="P34" s="167">
        <f t="shared" si="10"/>
        <v>3.0000000000000001E-3</v>
      </c>
      <c r="Q34" s="173"/>
      <c r="R34" s="173">
        <v>2.7439999999999999E-3</v>
      </c>
      <c r="S34" s="167">
        <f t="shared" si="11"/>
        <v>0</v>
      </c>
      <c r="X34">
        <v>0</v>
      </c>
      <c r="Z34">
        <v>0</v>
      </c>
    </row>
    <row r="35" spans="1:26" ht="24.95" customHeight="1">
      <c r="A35" s="171">
        <v>22</v>
      </c>
      <c r="B35" s="168" t="s">
        <v>110</v>
      </c>
      <c r="C35" s="172">
        <v>734241214</v>
      </c>
      <c r="D35" s="168" t="s">
        <v>111</v>
      </c>
      <c r="E35" s="168" t="s">
        <v>103</v>
      </c>
      <c r="F35" s="169">
        <v>3</v>
      </c>
      <c r="G35" s="170"/>
      <c r="H35" s="170"/>
      <c r="I35" s="170">
        <f t="shared" si="6"/>
        <v>0</v>
      </c>
      <c r="J35" s="168">
        <f t="shared" si="7"/>
        <v>0</v>
      </c>
      <c r="K35" s="1">
        <f t="shared" si="8"/>
        <v>0</v>
      </c>
      <c r="L35" s="1"/>
      <c r="M35" s="1">
        <f t="shared" si="9"/>
        <v>0</v>
      </c>
      <c r="N35" s="1">
        <v>0</v>
      </c>
      <c r="O35" s="1"/>
      <c r="P35" s="167">
        <f t="shared" si="10"/>
        <v>1E-3</v>
      </c>
      <c r="Q35" s="173"/>
      <c r="R35" s="173">
        <v>3.6999999999999999E-4</v>
      </c>
      <c r="S35" s="167">
        <f t="shared" si="11"/>
        <v>0</v>
      </c>
      <c r="X35">
        <v>0</v>
      </c>
      <c r="Z35">
        <v>0</v>
      </c>
    </row>
    <row r="36" spans="1:26" ht="24.95" customHeight="1">
      <c r="A36" s="171">
        <v>23</v>
      </c>
      <c r="B36" s="168" t="s">
        <v>110</v>
      </c>
      <c r="C36" s="172">
        <v>734241218</v>
      </c>
      <c r="D36" s="168" t="s">
        <v>112</v>
      </c>
      <c r="E36" s="168" t="s">
        <v>103</v>
      </c>
      <c r="F36" s="169">
        <v>1</v>
      </c>
      <c r="G36" s="170"/>
      <c r="H36" s="170"/>
      <c r="I36" s="170">
        <f t="shared" si="6"/>
        <v>0</v>
      </c>
      <c r="J36" s="168">
        <f t="shared" si="7"/>
        <v>0</v>
      </c>
      <c r="K36" s="1">
        <f t="shared" si="8"/>
        <v>0</v>
      </c>
      <c r="L36" s="1"/>
      <c r="M36" s="1">
        <f t="shared" si="9"/>
        <v>0</v>
      </c>
      <c r="N36" s="1">
        <v>0</v>
      </c>
      <c r="O36" s="1"/>
      <c r="P36" s="167">
        <f t="shared" si="10"/>
        <v>2E-3</v>
      </c>
      <c r="Q36" s="173"/>
      <c r="R36" s="173">
        <v>2.2000000000000001E-3</v>
      </c>
      <c r="S36" s="167">
        <f t="shared" si="11"/>
        <v>0</v>
      </c>
      <c r="X36">
        <v>0</v>
      </c>
      <c r="Z36">
        <v>0</v>
      </c>
    </row>
    <row r="37" spans="1:26" ht="24.95" customHeight="1">
      <c r="A37" s="171">
        <v>24</v>
      </c>
      <c r="B37" s="168" t="s">
        <v>110</v>
      </c>
      <c r="C37" s="172">
        <v>734242215</v>
      </c>
      <c r="D37" s="168" t="s">
        <v>113</v>
      </c>
      <c r="E37" s="168" t="s">
        <v>103</v>
      </c>
      <c r="F37" s="169">
        <v>1</v>
      </c>
      <c r="G37" s="170"/>
      <c r="H37" s="170"/>
      <c r="I37" s="170">
        <f t="shared" si="6"/>
        <v>0</v>
      </c>
      <c r="J37" s="168">
        <f t="shared" si="7"/>
        <v>0</v>
      </c>
      <c r="K37" s="1">
        <f t="shared" si="8"/>
        <v>0</v>
      </c>
      <c r="L37" s="1"/>
      <c r="M37" s="1">
        <f t="shared" si="9"/>
        <v>0</v>
      </c>
      <c r="N37" s="1">
        <v>0</v>
      </c>
      <c r="O37" s="1"/>
      <c r="P37" s="167">
        <f t="shared" si="10"/>
        <v>0</v>
      </c>
      <c r="Q37" s="173"/>
      <c r="R37" s="173">
        <v>4.8000000000000001E-4</v>
      </c>
      <c r="S37" s="167">
        <f t="shared" si="11"/>
        <v>0</v>
      </c>
      <c r="X37">
        <v>0</v>
      </c>
      <c r="Z37">
        <v>0</v>
      </c>
    </row>
    <row r="38" spans="1:26" ht="24.95" customHeight="1">
      <c r="A38" s="171">
        <v>25</v>
      </c>
      <c r="B38" s="168" t="s">
        <v>110</v>
      </c>
      <c r="C38" s="172">
        <v>734261224</v>
      </c>
      <c r="D38" s="168" t="s">
        <v>114</v>
      </c>
      <c r="E38" s="168" t="s">
        <v>103</v>
      </c>
      <c r="F38" s="169">
        <v>4</v>
      </c>
      <c r="G38" s="170"/>
      <c r="H38" s="170"/>
      <c r="I38" s="170">
        <f t="shared" si="6"/>
        <v>0</v>
      </c>
      <c r="J38" s="168">
        <f t="shared" si="7"/>
        <v>0</v>
      </c>
      <c r="K38" s="1">
        <f t="shared" si="8"/>
        <v>0</v>
      </c>
      <c r="L38" s="1"/>
      <c r="M38" s="1">
        <f t="shared" si="9"/>
        <v>0</v>
      </c>
      <c r="N38" s="1">
        <v>0</v>
      </c>
      <c r="O38" s="1"/>
      <c r="P38" s="167">
        <f t="shared" si="10"/>
        <v>2E-3</v>
      </c>
      <c r="Q38" s="173"/>
      <c r="R38" s="173">
        <v>3.8000000000000002E-4</v>
      </c>
      <c r="S38" s="167">
        <f t="shared" si="11"/>
        <v>0</v>
      </c>
      <c r="X38">
        <v>0</v>
      </c>
      <c r="Z38">
        <v>0</v>
      </c>
    </row>
    <row r="39" spans="1:26" ht="24.95" customHeight="1">
      <c r="A39" s="171">
        <v>26</v>
      </c>
      <c r="B39" s="168" t="s">
        <v>115</v>
      </c>
      <c r="C39" s="172">
        <v>9116799</v>
      </c>
      <c r="D39" s="168" t="s">
        <v>116</v>
      </c>
      <c r="E39" s="168" t="s">
        <v>103</v>
      </c>
      <c r="F39" s="169">
        <v>1</v>
      </c>
      <c r="G39" s="170"/>
      <c r="H39" s="170"/>
      <c r="I39" s="170">
        <f t="shared" si="6"/>
        <v>0</v>
      </c>
      <c r="J39" s="168">
        <f t="shared" si="7"/>
        <v>0</v>
      </c>
      <c r="K39" s="1">
        <f t="shared" si="8"/>
        <v>0</v>
      </c>
      <c r="L39" s="1"/>
      <c r="M39" s="1">
        <f t="shared" si="9"/>
        <v>0</v>
      </c>
      <c r="N39" s="1">
        <v>0</v>
      </c>
      <c r="O39" s="1"/>
      <c r="P39" s="167">
        <f t="shared" si="10"/>
        <v>0</v>
      </c>
      <c r="Q39" s="173"/>
      <c r="R39" s="173">
        <v>0</v>
      </c>
      <c r="S39" s="167">
        <f t="shared" si="11"/>
        <v>0</v>
      </c>
      <c r="X39">
        <v>0</v>
      </c>
      <c r="Z39">
        <v>0</v>
      </c>
    </row>
    <row r="40" spans="1:26" ht="24.95" customHeight="1">
      <c r="A40" s="171">
        <v>27</v>
      </c>
      <c r="B40" s="168" t="s">
        <v>89</v>
      </c>
      <c r="C40" s="172">
        <v>3195900094</v>
      </c>
      <c r="D40" s="168" t="s">
        <v>117</v>
      </c>
      <c r="E40" s="168" t="s">
        <v>103</v>
      </c>
      <c r="F40" s="169">
        <v>1</v>
      </c>
      <c r="G40" s="170"/>
      <c r="H40" s="170"/>
      <c r="I40" s="170">
        <f t="shared" si="6"/>
        <v>0</v>
      </c>
      <c r="J40" s="168">
        <f t="shared" si="7"/>
        <v>0</v>
      </c>
      <c r="K40" s="1">
        <f t="shared" si="8"/>
        <v>0</v>
      </c>
      <c r="L40" s="1"/>
      <c r="M40" s="1">
        <f t="shared" si="9"/>
        <v>0</v>
      </c>
      <c r="N40" s="1">
        <v>0</v>
      </c>
      <c r="O40" s="1"/>
      <c r="P40" s="167">
        <f t="shared" si="10"/>
        <v>0</v>
      </c>
      <c r="Q40" s="173"/>
      <c r="R40" s="173">
        <v>1E-4</v>
      </c>
      <c r="S40" s="167">
        <f t="shared" si="11"/>
        <v>0</v>
      </c>
      <c r="X40">
        <v>0</v>
      </c>
      <c r="Z40">
        <v>0</v>
      </c>
    </row>
    <row r="41" spans="1:26" ht="24.95" customHeight="1">
      <c r="A41" s="171">
        <v>28</v>
      </c>
      <c r="B41" s="168" t="s">
        <v>118</v>
      </c>
      <c r="C41" s="172">
        <v>3882122500</v>
      </c>
      <c r="D41" s="168" t="s">
        <v>119</v>
      </c>
      <c r="E41" s="168" t="s">
        <v>103</v>
      </c>
      <c r="F41" s="169">
        <v>1</v>
      </c>
      <c r="G41" s="170"/>
      <c r="H41" s="170"/>
      <c r="I41" s="170">
        <f t="shared" si="6"/>
        <v>0</v>
      </c>
      <c r="J41" s="168">
        <f t="shared" si="7"/>
        <v>0</v>
      </c>
      <c r="K41" s="1">
        <f t="shared" si="8"/>
        <v>0</v>
      </c>
      <c r="L41" s="1"/>
      <c r="M41" s="1">
        <f t="shared" si="9"/>
        <v>0</v>
      </c>
      <c r="N41" s="1">
        <v>0</v>
      </c>
      <c r="O41" s="1"/>
      <c r="P41" s="167">
        <f t="shared" si="10"/>
        <v>1E-3</v>
      </c>
      <c r="Q41" s="173"/>
      <c r="R41" s="173">
        <v>8.1999999999999998E-4</v>
      </c>
      <c r="S41" s="167">
        <f t="shared" si="11"/>
        <v>0</v>
      </c>
      <c r="X41">
        <v>0</v>
      </c>
      <c r="Z41">
        <v>0</v>
      </c>
    </row>
    <row r="42" spans="1:26" ht="24.95" customHeight="1">
      <c r="A42" s="171">
        <v>29</v>
      </c>
      <c r="B42" s="168" t="s">
        <v>120</v>
      </c>
      <c r="C42" s="172">
        <v>5510900422</v>
      </c>
      <c r="D42" s="168" t="s">
        <v>121</v>
      </c>
      <c r="E42" s="168" t="s">
        <v>103</v>
      </c>
      <c r="F42" s="169">
        <v>1</v>
      </c>
      <c r="G42" s="170"/>
      <c r="H42" s="170"/>
      <c r="I42" s="170">
        <f t="shared" si="6"/>
        <v>0</v>
      </c>
      <c r="J42" s="168">
        <f t="shared" si="7"/>
        <v>0</v>
      </c>
      <c r="K42" s="1">
        <f t="shared" si="8"/>
        <v>0</v>
      </c>
      <c r="L42" s="1"/>
      <c r="M42" s="1">
        <f t="shared" si="9"/>
        <v>0</v>
      </c>
      <c r="N42" s="1">
        <v>0</v>
      </c>
      <c r="O42" s="1"/>
      <c r="P42" s="167">
        <f t="shared" si="10"/>
        <v>0</v>
      </c>
      <c r="Q42" s="173"/>
      <c r="R42" s="173">
        <v>4.7666666666666703E-5</v>
      </c>
      <c r="S42" s="167">
        <f t="shared" si="11"/>
        <v>0</v>
      </c>
      <c r="X42">
        <v>0</v>
      </c>
      <c r="Z42">
        <v>0</v>
      </c>
    </row>
    <row r="43" spans="1:26" ht="24.95" customHeight="1">
      <c r="A43" s="171">
        <v>30</v>
      </c>
      <c r="B43" s="168" t="s">
        <v>120</v>
      </c>
      <c r="C43" s="172">
        <v>5517400380</v>
      </c>
      <c r="D43" s="168" t="s">
        <v>122</v>
      </c>
      <c r="E43" s="168" t="s">
        <v>103</v>
      </c>
      <c r="F43" s="169">
        <v>1</v>
      </c>
      <c r="G43" s="170"/>
      <c r="H43" s="170"/>
      <c r="I43" s="170">
        <f t="shared" si="6"/>
        <v>0</v>
      </c>
      <c r="J43" s="168">
        <f t="shared" si="7"/>
        <v>0</v>
      </c>
      <c r="K43" s="1">
        <f t="shared" si="8"/>
        <v>0</v>
      </c>
      <c r="L43" s="1"/>
      <c r="M43" s="1">
        <f t="shared" si="9"/>
        <v>0</v>
      </c>
      <c r="N43" s="1">
        <v>0</v>
      </c>
      <c r="O43" s="1"/>
      <c r="P43" s="167">
        <f t="shared" si="10"/>
        <v>0</v>
      </c>
      <c r="Q43" s="173"/>
      <c r="R43" s="173">
        <v>1E-4</v>
      </c>
      <c r="S43" s="167">
        <f t="shared" si="11"/>
        <v>0</v>
      </c>
      <c r="X43">
        <v>0</v>
      </c>
      <c r="Z43">
        <v>0</v>
      </c>
    </row>
    <row r="44" spans="1:26" ht="24.95" customHeight="1">
      <c r="A44" s="171">
        <v>31</v>
      </c>
      <c r="B44" s="168" t="s">
        <v>120</v>
      </c>
      <c r="C44" s="172">
        <v>5517400540</v>
      </c>
      <c r="D44" s="168" t="s">
        <v>123</v>
      </c>
      <c r="E44" s="168" t="s">
        <v>103</v>
      </c>
      <c r="F44" s="169">
        <v>5</v>
      </c>
      <c r="G44" s="170"/>
      <c r="H44" s="170"/>
      <c r="I44" s="170">
        <f t="shared" si="6"/>
        <v>0</v>
      </c>
      <c r="J44" s="168">
        <f t="shared" si="7"/>
        <v>0</v>
      </c>
      <c r="K44" s="1">
        <f t="shared" si="8"/>
        <v>0</v>
      </c>
      <c r="L44" s="1"/>
      <c r="M44" s="1">
        <f t="shared" si="9"/>
        <v>0</v>
      </c>
      <c r="N44" s="1">
        <v>0</v>
      </c>
      <c r="O44" s="1"/>
      <c r="P44" s="167">
        <f t="shared" si="10"/>
        <v>1E-3</v>
      </c>
      <c r="Q44" s="173"/>
      <c r="R44" s="173">
        <v>1E-4</v>
      </c>
      <c r="S44" s="167">
        <f t="shared" si="11"/>
        <v>0</v>
      </c>
      <c r="X44">
        <v>0</v>
      </c>
      <c r="Z44">
        <v>0</v>
      </c>
    </row>
    <row r="45" spans="1:26" ht="24.95" customHeight="1">
      <c r="A45" s="171">
        <v>32</v>
      </c>
      <c r="B45" s="168" t="s">
        <v>120</v>
      </c>
      <c r="C45" s="172">
        <v>5517400710</v>
      </c>
      <c r="D45" s="168" t="s">
        <v>124</v>
      </c>
      <c r="E45" s="168" t="s">
        <v>103</v>
      </c>
      <c r="F45" s="169">
        <v>2</v>
      </c>
      <c r="G45" s="170"/>
      <c r="H45" s="170"/>
      <c r="I45" s="170">
        <f t="shared" si="6"/>
        <v>0</v>
      </c>
      <c r="J45" s="168">
        <f t="shared" si="7"/>
        <v>0</v>
      </c>
      <c r="K45" s="1">
        <f t="shared" si="8"/>
        <v>0</v>
      </c>
      <c r="L45" s="1"/>
      <c r="M45" s="1">
        <f t="shared" si="9"/>
        <v>0</v>
      </c>
      <c r="N45" s="1">
        <v>0</v>
      </c>
      <c r="O45" s="1"/>
      <c r="P45" s="167">
        <f t="shared" si="10"/>
        <v>1E-3</v>
      </c>
      <c r="Q45" s="173"/>
      <c r="R45" s="173">
        <v>4.0000000000000002E-4</v>
      </c>
      <c r="S45" s="167">
        <f t="shared" si="11"/>
        <v>0</v>
      </c>
      <c r="X45">
        <v>0</v>
      </c>
      <c r="Z45">
        <v>0</v>
      </c>
    </row>
    <row r="46" spans="1:26">
      <c r="A46" s="156"/>
      <c r="B46" s="156"/>
      <c r="C46" s="156"/>
      <c r="D46" s="156" t="s">
        <v>66</v>
      </c>
      <c r="E46" s="156"/>
      <c r="F46" s="167"/>
      <c r="G46" s="159">
        <f>ROUND((SUM(L21:L45))/1,2)</f>
        <v>0</v>
      </c>
      <c r="H46" s="159">
        <f>ROUND((SUM(M21:M45))/1,2)</f>
        <v>0</v>
      </c>
      <c r="I46" s="159">
        <f>ROUND((SUM(I21:I45))/1,2)</f>
        <v>0</v>
      </c>
      <c r="J46" s="156"/>
      <c r="K46" s="156"/>
      <c r="L46" s="156">
        <f>ROUND((SUM(L21:L45))/1,2)</f>
        <v>0</v>
      </c>
      <c r="M46" s="156">
        <f>ROUND((SUM(M21:M45))/1,2)</f>
        <v>0</v>
      </c>
      <c r="N46" s="156"/>
      <c r="O46" s="156"/>
      <c r="P46" s="174">
        <f>ROUND((SUM(P21:P45))/1,2)</f>
        <v>0.33</v>
      </c>
      <c r="Q46" s="153"/>
      <c r="R46" s="153"/>
      <c r="S46" s="174">
        <f>ROUND((SUM(S21:S45))/1,2)</f>
        <v>0</v>
      </c>
      <c r="T46" s="153"/>
      <c r="U46" s="153"/>
      <c r="V46" s="153"/>
      <c r="W46" s="153"/>
      <c r="X46" s="153"/>
      <c r="Y46" s="153"/>
      <c r="Z46" s="153"/>
    </row>
    <row r="47" spans="1:26">
      <c r="A47" s="1"/>
      <c r="B47" s="1"/>
      <c r="C47" s="1"/>
      <c r="D47" s="1"/>
      <c r="E47" s="1"/>
      <c r="F47" s="163"/>
      <c r="G47" s="149"/>
      <c r="H47" s="149"/>
      <c r="I47" s="149"/>
      <c r="J47" s="1"/>
      <c r="K47" s="1"/>
      <c r="L47" s="1"/>
      <c r="M47" s="1"/>
      <c r="N47" s="1"/>
      <c r="O47" s="1"/>
      <c r="P47" s="1"/>
      <c r="S47" s="1"/>
    </row>
    <row r="48" spans="1:26">
      <c r="A48" s="156"/>
      <c r="B48" s="156"/>
      <c r="C48" s="156"/>
      <c r="D48" s="156" t="s">
        <v>67</v>
      </c>
      <c r="E48" s="156"/>
      <c r="F48" s="167"/>
      <c r="G48" s="157"/>
      <c r="H48" s="157"/>
      <c r="I48" s="157"/>
      <c r="J48" s="156"/>
      <c r="K48" s="156"/>
      <c r="L48" s="156"/>
      <c r="M48" s="156"/>
      <c r="N48" s="156"/>
      <c r="O48" s="156"/>
      <c r="P48" s="156"/>
      <c r="Q48" s="153"/>
      <c r="R48" s="153"/>
      <c r="S48" s="156"/>
      <c r="T48" s="153"/>
      <c r="U48" s="153"/>
      <c r="V48" s="153"/>
      <c r="W48" s="153"/>
      <c r="X48" s="153"/>
      <c r="Y48" s="153"/>
      <c r="Z48" s="153"/>
    </row>
    <row r="49" spans="1:26" ht="24.95" customHeight="1">
      <c r="A49" s="171">
        <v>33</v>
      </c>
      <c r="B49" s="168" t="s">
        <v>125</v>
      </c>
      <c r="C49" s="172">
        <v>731249126</v>
      </c>
      <c r="D49" s="168" t="s">
        <v>126</v>
      </c>
      <c r="E49" s="168" t="s">
        <v>100</v>
      </c>
      <c r="F49" s="169">
        <v>3</v>
      </c>
      <c r="G49" s="170"/>
      <c r="H49" s="170"/>
      <c r="I49" s="170">
        <f t="shared" ref="I49:I71" si="12">ROUND(F49*(G49+H49),2)</f>
        <v>0</v>
      </c>
      <c r="J49" s="168">
        <f t="shared" ref="J49:J71" si="13">ROUND(F49*(N49),2)</f>
        <v>0</v>
      </c>
      <c r="K49" s="1">
        <f t="shared" ref="K49:K71" si="14">ROUND(F49*(O49),2)</f>
        <v>0</v>
      </c>
      <c r="L49" s="1"/>
      <c r="M49" s="1">
        <f t="shared" ref="M49:M71" si="15">ROUND(F49*(G49+H49),2)</f>
        <v>0</v>
      </c>
      <c r="N49" s="1">
        <v>0</v>
      </c>
      <c r="O49" s="1"/>
      <c r="P49" s="167">
        <f t="shared" ref="P49:P71" si="16">ROUND(F49*(R49),3)</f>
        <v>1E-3</v>
      </c>
      <c r="Q49" s="173"/>
      <c r="R49" s="173">
        <v>4.9859999999999998E-4</v>
      </c>
      <c r="S49" s="167">
        <f t="shared" ref="S49:S71" si="17">ROUND(F49*(X49),3)</f>
        <v>0</v>
      </c>
      <c r="X49">
        <v>0</v>
      </c>
      <c r="Z49">
        <v>0</v>
      </c>
    </row>
    <row r="50" spans="1:26" ht="24.95" customHeight="1">
      <c r="A50" s="171">
        <v>34</v>
      </c>
      <c r="B50" s="168" t="s">
        <v>125</v>
      </c>
      <c r="C50" s="172">
        <v>731291021</v>
      </c>
      <c r="D50" s="168" t="s">
        <v>127</v>
      </c>
      <c r="E50" s="168" t="s">
        <v>128</v>
      </c>
      <c r="F50" s="169">
        <v>1</v>
      </c>
      <c r="G50" s="170"/>
      <c r="H50" s="170"/>
      <c r="I50" s="170">
        <f t="shared" si="12"/>
        <v>0</v>
      </c>
      <c r="J50" s="168">
        <f t="shared" si="13"/>
        <v>0</v>
      </c>
      <c r="K50" s="1">
        <f t="shared" si="14"/>
        <v>0</v>
      </c>
      <c r="L50" s="1"/>
      <c r="M50" s="1">
        <f t="shared" si="15"/>
        <v>0</v>
      </c>
      <c r="N50" s="1">
        <v>0</v>
      </c>
      <c r="O50" s="1"/>
      <c r="P50" s="167">
        <f t="shared" si="16"/>
        <v>3.0000000000000001E-3</v>
      </c>
      <c r="Q50" s="173"/>
      <c r="R50" s="173">
        <v>2.7000000000000001E-3</v>
      </c>
      <c r="S50" s="167">
        <f t="shared" si="17"/>
        <v>0</v>
      </c>
      <c r="X50">
        <v>0</v>
      </c>
      <c r="Z50">
        <v>0</v>
      </c>
    </row>
    <row r="51" spans="1:26" ht="24.95" customHeight="1">
      <c r="A51" s="171">
        <v>35</v>
      </c>
      <c r="B51" s="168" t="s">
        <v>125</v>
      </c>
      <c r="C51" s="172">
        <v>731360100</v>
      </c>
      <c r="D51" s="168" t="s">
        <v>129</v>
      </c>
      <c r="E51" s="168" t="s">
        <v>128</v>
      </c>
      <c r="F51" s="169">
        <v>1</v>
      </c>
      <c r="G51" s="170"/>
      <c r="H51" s="170"/>
      <c r="I51" s="170">
        <f t="shared" si="12"/>
        <v>0</v>
      </c>
      <c r="J51" s="168">
        <f t="shared" si="13"/>
        <v>0</v>
      </c>
      <c r="K51" s="1">
        <f t="shared" si="14"/>
        <v>0</v>
      </c>
      <c r="L51" s="1"/>
      <c r="M51" s="1">
        <f t="shared" si="15"/>
        <v>0</v>
      </c>
      <c r="N51" s="1">
        <v>0</v>
      </c>
      <c r="O51" s="1"/>
      <c r="P51" s="167">
        <f t="shared" si="16"/>
        <v>0</v>
      </c>
      <c r="Q51" s="173"/>
      <c r="R51" s="173">
        <v>0</v>
      </c>
      <c r="S51" s="167">
        <f t="shared" si="17"/>
        <v>0</v>
      </c>
      <c r="X51">
        <v>0</v>
      </c>
      <c r="Z51">
        <v>0</v>
      </c>
    </row>
    <row r="52" spans="1:26" ht="24.95" customHeight="1">
      <c r="A52" s="171">
        <v>36</v>
      </c>
      <c r="B52" s="168" t="s">
        <v>125</v>
      </c>
      <c r="C52" s="172" t="s">
        <v>130</v>
      </c>
      <c r="D52" s="168" t="s">
        <v>131</v>
      </c>
      <c r="E52" s="168" t="s">
        <v>103</v>
      </c>
      <c r="F52" s="169">
        <v>1</v>
      </c>
      <c r="G52" s="170"/>
      <c r="H52" s="170"/>
      <c r="I52" s="170">
        <f t="shared" si="12"/>
        <v>0</v>
      </c>
      <c r="J52" s="168">
        <f t="shared" si="13"/>
        <v>0</v>
      </c>
      <c r="K52" s="1">
        <f t="shared" si="14"/>
        <v>0</v>
      </c>
      <c r="L52" s="1"/>
      <c r="M52" s="1">
        <f t="shared" si="15"/>
        <v>0</v>
      </c>
      <c r="N52" s="1">
        <v>0</v>
      </c>
      <c r="O52" s="1"/>
      <c r="P52" s="167">
        <f t="shared" si="16"/>
        <v>0.11</v>
      </c>
      <c r="Q52" s="173"/>
      <c r="R52" s="173">
        <v>0.11013007</v>
      </c>
      <c r="S52" s="167">
        <f t="shared" si="17"/>
        <v>0</v>
      </c>
      <c r="X52">
        <v>0</v>
      </c>
      <c r="Z52">
        <v>0</v>
      </c>
    </row>
    <row r="53" spans="1:26" ht="24.95" customHeight="1">
      <c r="A53" s="171">
        <v>37</v>
      </c>
      <c r="B53" s="168" t="s">
        <v>125</v>
      </c>
      <c r="C53" s="172" t="s">
        <v>132</v>
      </c>
      <c r="D53" s="168" t="s">
        <v>133</v>
      </c>
      <c r="E53" s="168" t="s">
        <v>103</v>
      </c>
      <c r="F53" s="169">
        <v>1</v>
      </c>
      <c r="G53" s="170"/>
      <c r="H53" s="170"/>
      <c r="I53" s="170">
        <f t="shared" si="12"/>
        <v>0</v>
      </c>
      <c r="J53" s="168">
        <f t="shared" si="13"/>
        <v>0</v>
      </c>
      <c r="K53" s="1">
        <f t="shared" si="14"/>
        <v>0</v>
      </c>
      <c r="L53" s="1"/>
      <c r="M53" s="1">
        <f t="shared" si="15"/>
        <v>0</v>
      </c>
      <c r="N53" s="1">
        <v>0</v>
      </c>
      <c r="O53" s="1"/>
      <c r="P53" s="167">
        <f t="shared" si="16"/>
        <v>0.11</v>
      </c>
      <c r="Q53" s="173"/>
      <c r="R53" s="173">
        <v>0.11013007</v>
      </c>
      <c r="S53" s="167">
        <f t="shared" si="17"/>
        <v>0</v>
      </c>
      <c r="X53">
        <v>0</v>
      </c>
      <c r="Z53">
        <v>0</v>
      </c>
    </row>
    <row r="54" spans="1:26" ht="24.95" customHeight="1">
      <c r="A54" s="171">
        <v>38</v>
      </c>
      <c r="B54" s="168" t="s">
        <v>125</v>
      </c>
      <c r="C54" s="172">
        <v>998731201</v>
      </c>
      <c r="D54" s="168" t="s">
        <v>134</v>
      </c>
      <c r="E54" s="168" t="s">
        <v>135</v>
      </c>
      <c r="F54" s="169"/>
      <c r="G54" s="175"/>
      <c r="H54" s="175"/>
      <c r="I54" s="175">
        <f t="shared" si="12"/>
        <v>0</v>
      </c>
      <c r="J54" s="168">
        <f t="shared" si="13"/>
        <v>0</v>
      </c>
      <c r="K54" s="1">
        <f t="shared" si="14"/>
        <v>0</v>
      </c>
      <c r="L54" s="1"/>
      <c r="M54" s="1">
        <f t="shared" si="15"/>
        <v>0</v>
      </c>
      <c r="N54" s="1">
        <v>0</v>
      </c>
      <c r="O54" s="1"/>
      <c r="P54" s="167">
        <f t="shared" si="16"/>
        <v>0</v>
      </c>
      <c r="Q54" s="173"/>
      <c r="R54" s="173">
        <v>0</v>
      </c>
      <c r="S54" s="167">
        <f t="shared" si="17"/>
        <v>0</v>
      </c>
      <c r="X54">
        <v>0</v>
      </c>
      <c r="Z54">
        <v>0</v>
      </c>
    </row>
    <row r="55" spans="1:26" ht="24.95" customHeight="1">
      <c r="A55" s="171">
        <v>39</v>
      </c>
      <c r="B55" s="168" t="s">
        <v>136</v>
      </c>
      <c r="C55" s="172">
        <v>731200829</v>
      </c>
      <c r="D55" s="168" t="s">
        <v>137</v>
      </c>
      <c r="E55" s="168" t="s">
        <v>103</v>
      </c>
      <c r="F55" s="169">
        <v>3</v>
      </c>
      <c r="G55" s="170"/>
      <c r="H55" s="170"/>
      <c r="I55" s="170">
        <f t="shared" si="12"/>
        <v>0</v>
      </c>
      <c r="J55" s="168">
        <f t="shared" si="13"/>
        <v>0</v>
      </c>
      <c r="K55" s="1">
        <f t="shared" si="14"/>
        <v>0</v>
      </c>
      <c r="L55" s="1"/>
      <c r="M55" s="1">
        <f t="shared" si="15"/>
        <v>0</v>
      </c>
      <c r="N55" s="1">
        <v>0</v>
      </c>
      <c r="O55" s="1"/>
      <c r="P55" s="167">
        <f t="shared" si="16"/>
        <v>1E-3</v>
      </c>
      <c r="Q55" s="173"/>
      <c r="R55" s="173">
        <v>1.7264E-4</v>
      </c>
      <c r="S55" s="167">
        <f t="shared" si="17"/>
        <v>1.6259999999999999</v>
      </c>
      <c r="X55">
        <v>0.54200000000000004</v>
      </c>
      <c r="Z55">
        <v>0</v>
      </c>
    </row>
    <row r="56" spans="1:26" ht="24.95" customHeight="1">
      <c r="A56" s="171">
        <v>40</v>
      </c>
      <c r="B56" s="168" t="s">
        <v>136</v>
      </c>
      <c r="C56" s="172">
        <v>731202810</v>
      </c>
      <c r="D56" s="168" t="s">
        <v>138</v>
      </c>
      <c r="E56" s="168" t="s">
        <v>103</v>
      </c>
      <c r="F56" s="169">
        <v>3</v>
      </c>
      <c r="G56" s="170"/>
      <c r="H56" s="170"/>
      <c r="I56" s="170">
        <f t="shared" si="12"/>
        <v>0</v>
      </c>
      <c r="J56" s="168">
        <f t="shared" si="13"/>
        <v>0</v>
      </c>
      <c r="K56" s="1">
        <f t="shared" si="14"/>
        <v>0</v>
      </c>
      <c r="L56" s="1"/>
      <c r="M56" s="1">
        <f t="shared" si="15"/>
        <v>0</v>
      </c>
      <c r="N56" s="1">
        <v>0</v>
      </c>
      <c r="O56" s="1"/>
      <c r="P56" s="167">
        <f t="shared" si="16"/>
        <v>2.4E-2</v>
      </c>
      <c r="Q56" s="173"/>
      <c r="R56" s="173">
        <v>7.9819999999999995E-3</v>
      </c>
      <c r="S56" s="167">
        <f t="shared" si="17"/>
        <v>0</v>
      </c>
      <c r="X56">
        <v>0</v>
      </c>
      <c r="Z56">
        <v>0</v>
      </c>
    </row>
    <row r="57" spans="1:26" ht="24.95" customHeight="1">
      <c r="A57" s="171">
        <v>41</v>
      </c>
      <c r="B57" s="168" t="s">
        <v>136</v>
      </c>
      <c r="C57" s="172">
        <v>731391815</v>
      </c>
      <c r="D57" s="168" t="s">
        <v>139</v>
      </c>
      <c r="E57" s="168" t="s">
        <v>103</v>
      </c>
      <c r="F57" s="169">
        <v>1</v>
      </c>
      <c r="G57" s="170"/>
      <c r="H57" s="170"/>
      <c r="I57" s="170">
        <f t="shared" si="12"/>
        <v>0</v>
      </c>
      <c r="J57" s="168">
        <f t="shared" si="13"/>
        <v>0</v>
      </c>
      <c r="K57" s="1">
        <f t="shared" si="14"/>
        <v>0</v>
      </c>
      <c r="L57" s="1"/>
      <c r="M57" s="1">
        <f t="shared" si="15"/>
        <v>0</v>
      </c>
      <c r="N57" s="1">
        <v>0</v>
      </c>
      <c r="O57" s="1"/>
      <c r="P57" s="167">
        <f t="shared" si="16"/>
        <v>0</v>
      </c>
      <c r="Q57" s="173"/>
      <c r="R57" s="173">
        <v>0</v>
      </c>
      <c r="S57" s="167">
        <f t="shared" si="17"/>
        <v>0</v>
      </c>
      <c r="X57">
        <v>0</v>
      </c>
      <c r="Z57">
        <v>0</v>
      </c>
    </row>
    <row r="58" spans="1:26" ht="24.95" customHeight="1">
      <c r="A58" s="171">
        <v>42</v>
      </c>
      <c r="B58" s="168" t="s">
        <v>136</v>
      </c>
      <c r="C58" s="172">
        <v>731890801</v>
      </c>
      <c r="D58" s="168" t="s">
        <v>140</v>
      </c>
      <c r="E58" s="168" t="s">
        <v>141</v>
      </c>
      <c r="F58" s="169">
        <v>1.5</v>
      </c>
      <c r="G58" s="170"/>
      <c r="H58" s="170"/>
      <c r="I58" s="170">
        <f t="shared" si="12"/>
        <v>0</v>
      </c>
      <c r="J58" s="168">
        <f t="shared" si="13"/>
        <v>0</v>
      </c>
      <c r="K58" s="1">
        <f t="shared" si="14"/>
        <v>0</v>
      </c>
      <c r="L58" s="1"/>
      <c r="M58" s="1">
        <f t="shared" si="15"/>
        <v>0</v>
      </c>
      <c r="N58" s="1">
        <v>0</v>
      </c>
      <c r="O58" s="1"/>
      <c r="P58" s="167">
        <f t="shared" si="16"/>
        <v>0</v>
      </c>
      <c r="Q58" s="173"/>
      <c r="R58" s="173">
        <v>0</v>
      </c>
      <c r="S58" s="167">
        <f t="shared" si="17"/>
        <v>0</v>
      </c>
      <c r="X58">
        <v>0</v>
      </c>
      <c r="Z58">
        <v>0</v>
      </c>
    </row>
    <row r="59" spans="1:26" ht="24.95" customHeight="1">
      <c r="A59" s="171">
        <v>43</v>
      </c>
      <c r="B59" s="168" t="s">
        <v>118</v>
      </c>
      <c r="C59" s="172">
        <v>4847581702</v>
      </c>
      <c r="D59" s="168" t="s">
        <v>142</v>
      </c>
      <c r="E59" s="168" t="s">
        <v>103</v>
      </c>
      <c r="F59" s="169">
        <v>1</v>
      </c>
      <c r="G59" s="170"/>
      <c r="H59" s="170"/>
      <c r="I59" s="170">
        <f t="shared" si="12"/>
        <v>0</v>
      </c>
      <c r="J59" s="168">
        <f t="shared" si="13"/>
        <v>0</v>
      </c>
      <c r="K59" s="1">
        <f t="shared" si="14"/>
        <v>0</v>
      </c>
      <c r="L59" s="1"/>
      <c r="M59" s="1">
        <f t="shared" si="15"/>
        <v>0</v>
      </c>
      <c r="N59" s="1">
        <v>0</v>
      </c>
      <c r="O59" s="1"/>
      <c r="P59" s="167">
        <f t="shared" si="16"/>
        <v>0.06</v>
      </c>
      <c r="Q59" s="173"/>
      <c r="R59" s="173">
        <v>0.06</v>
      </c>
      <c r="S59" s="167">
        <f t="shared" si="17"/>
        <v>0</v>
      </c>
      <c r="X59">
        <v>0</v>
      </c>
      <c r="Z59">
        <v>0</v>
      </c>
    </row>
    <row r="60" spans="1:26" ht="24.95" customHeight="1">
      <c r="A60" s="171">
        <v>44</v>
      </c>
      <c r="B60" s="168" t="s">
        <v>118</v>
      </c>
      <c r="C60" s="172">
        <v>4847581786</v>
      </c>
      <c r="D60" s="168" t="s">
        <v>143</v>
      </c>
      <c r="E60" s="168" t="s">
        <v>103</v>
      </c>
      <c r="F60" s="169">
        <v>1</v>
      </c>
      <c r="G60" s="170"/>
      <c r="H60" s="170"/>
      <c r="I60" s="170">
        <f t="shared" si="12"/>
        <v>0</v>
      </c>
      <c r="J60" s="168">
        <f t="shared" si="13"/>
        <v>0</v>
      </c>
      <c r="K60" s="1">
        <f t="shared" si="14"/>
        <v>0</v>
      </c>
      <c r="L60" s="1"/>
      <c r="M60" s="1">
        <f t="shared" si="15"/>
        <v>0</v>
      </c>
      <c r="N60" s="1">
        <v>0</v>
      </c>
      <c r="O60" s="1"/>
      <c r="P60" s="167">
        <f t="shared" si="16"/>
        <v>0.06</v>
      </c>
      <c r="Q60" s="173"/>
      <c r="R60" s="173">
        <v>0.06</v>
      </c>
      <c r="S60" s="167">
        <f t="shared" si="17"/>
        <v>0</v>
      </c>
      <c r="X60">
        <v>0</v>
      </c>
      <c r="Z60">
        <v>0</v>
      </c>
    </row>
    <row r="61" spans="1:26" ht="24.95" customHeight="1">
      <c r="A61" s="171">
        <v>45</v>
      </c>
      <c r="B61" s="168" t="s">
        <v>118</v>
      </c>
      <c r="C61" s="172">
        <v>4847581823</v>
      </c>
      <c r="D61" s="168" t="s">
        <v>144</v>
      </c>
      <c r="E61" s="168" t="s">
        <v>103</v>
      </c>
      <c r="F61" s="169">
        <v>1</v>
      </c>
      <c r="G61" s="170"/>
      <c r="H61" s="170"/>
      <c r="I61" s="170">
        <f t="shared" si="12"/>
        <v>0</v>
      </c>
      <c r="J61" s="168">
        <f t="shared" si="13"/>
        <v>0</v>
      </c>
      <c r="K61" s="1">
        <f t="shared" si="14"/>
        <v>0</v>
      </c>
      <c r="L61" s="1"/>
      <c r="M61" s="1">
        <f t="shared" si="15"/>
        <v>0</v>
      </c>
      <c r="N61" s="1">
        <v>0</v>
      </c>
      <c r="O61" s="1"/>
      <c r="P61" s="167">
        <f t="shared" si="16"/>
        <v>0.06</v>
      </c>
      <c r="Q61" s="173"/>
      <c r="R61" s="173">
        <v>0.06</v>
      </c>
      <c r="S61" s="167">
        <f t="shared" si="17"/>
        <v>0</v>
      </c>
      <c r="X61">
        <v>0</v>
      </c>
      <c r="Z61">
        <v>0</v>
      </c>
    </row>
    <row r="62" spans="1:26" ht="24.95" customHeight="1">
      <c r="A62" s="171">
        <v>46</v>
      </c>
      <c r="B62" s="168" t="s">
        <v>118</v>
      </c>
      <c r="C62" s="172">
        <v>4847584403</v>
      </c>
      <c r="D62" s="168" t="s">
        <v>145</v>
      </c>
      <c r="E62" s="168" t="s">
        <v>103</v>
      </c>
      <c r="F62" s="169">
        <v>1</v>
      </c>
      <c r="G62" s="170"/>
      <c r="H62" s="170"/>
      <c r="I62" s="170">
        <f t="shared" si="12"/>
        <v>0</v>
      </c>
      <c r="J62" s="168">
        <f t="shared" si="13"/>
        <v>0</v>
      </c>
      <c r="K62" s="1">
        <f t="shared" si="14"/>
        <v>0</v>
      </c>
      <c r="L62" s="1"/>
      <c r="M62" s="1">
        <f t="shared" si="15"/>
        <v>0</v>
      </c>
      <c r="N62" s="1">
        <v>0</v>
      </c>
      <c r="O62" s="1"/>
      <c r="P62" s="167">
        <f t="shared" si="16"/>
        <v>0.06</v>
      </c>
      <c r="Q62" s="173"/>
      <c r="R62" s="173">
        <v>0.06</v>
      </c>
      <c r="S62" s="167">
        <f t="shared" si="17"/>
        <v>0</v>
      </c>
      <c r="X62">
        <v>0</v>
      </c>
      <c r="Z62">
        <v>0</v>
      </c>
    </row>
    <row r="63" spans="1:26" ht="24.95" customHeight="1">
      <c r="A63" s="171">
        <v>47</v>
      </c>
      <c r="B63" s="168" t="s">
        <v>118</v>
      </c>
      <c r="C63" s="172">
        <v>4847589725</v>
      </c>
      <c r="D63" s="168" t="s">
        <v>146</v>
      </c>
      <c r="E63" s="168" t="s">
        <v>103</v>
      </c>
      <c r="F63" s="169">
        <v>2</v>
      </c>
      <c r="G63" s="170"/>
      <c r="H63" s="170"/>
      <c r="I63" s="170">
        <f t="shared" si="12"/>
        <v>0</v>
      </c>
      <c r="J63" s="168">
        <f t="shared" si="13"/>
        <v>0</v>
      </c>
      <c r="K63" s="1">
        <f t="shared" si="14"/>
        <v>0</v>
      </c>
      <c r="L63" s="1"/>
      <c r="M63" s="1">
        <f t="shared" si="15"/>
        <v>0</v>
      </c>
      <c r="N63" s="1">
        <v>0</v>
      </c>
      <c r="O63" s="1"/>
      <c r="P63" s="167">
        <f t="shared" si="16"/>
        <v>0.12</v>
      </c>
      <c r="Q63" s="173"/>
      <c r="R63" s="173">
        <v>0.06</v>
      </c>
      <c r="S63" s="167">
        <f t="shared" si="17"/>
        <v>0</v>
      </c>
      <c r="X63">
        <v>0</v>
      </c>
      <c r="Z63">
        <v>0</v>
      </c>
    </row>
    <row r="64" spans="1:26" ht="24.95" customHeight="1">
      <c r="A64" s="171">
        <v>48</v>
      </c>
      <c r="B64" s="168" t="s">
        <v>118</v>
      </c>
      <c r="C64" s="172">
        <v>4847589803</v>
      </c>
      <c r="D64" s="168" t="s">
        <v>147</v>
      </c>
      <c r="E64" s="168" t="s">
        <v>103</v>
      </c>
      <c r="F64" s="169">
        <v>2</v>
      </c>
      <c r="G64" s="170"/>
      <c r="H64" s="170"/>
      <c r="I64" s="170">
        <f t="shared" si="12"/>
        <v>0</v>
      </c>
      <c r="J64" s="168">
        <f t="shared" si="13"/>
        <v>0</v>
      </c>
      <c r="K64" s="1">
        <f t="shared" si="14"/>
        <v>0</v>
      </c>
      <c r="L64" s="1"/>
      <c r="M64" s="1">
        <f t="shared" si="15"/>
        <v>0</v>
      </c>
      <c r="N64" s="1">
        <v>0</v>
      </c>
      <c r="O64" s="1"/>
      <c r="P64" s="167">
        <f t="shared" si="16"/>
        <v>0.12</v>
      </c>
      <c r="Q64" s="173"/>
      <c r="R64" s="173">
        <v>0.06</v>
      </c>
      <c r="S64" s="167">
        <f t="shared" si="17"/>
        <v>0</v>
      </c>
      <c r="X64">
        <v>0</v>
      </c>
      <c r="Z64">
        <v>0</v>
      </c>
    </row>
    <row r="65" spans="1:26" ht="24.95" customHeight="1">
      <c r="A65" s="171">
        <v>49</v>
      </c>
      <c r="B65" s="168" t="s">
        <v>118</v>
      </c>
      <c r="C65" s="172">
        <v>4847589807</v>
      </c>
      <c r="D65" s="168" t="s">
        <v>148</v>
      </c>
      <c r="E65" s="168" t="s">
        <v>103</v>
      </c>
      <c r="F65" s="169">
        <v>1</v>
      </c>
      <c r="G65" s="170"/>
      <c r="H65" s="170"/>
      <c r="I65" s="170">
        <f t="shared" si="12"/>
        <v>0</v>
      </c>
      <c r="J65" s="168">
        <f t="shared" si="13"/>
        <v>0</v>
      </c>
      <c r="K65" s="1">
        <f t="shared" si="14"/>
        <v>0</v>
      </c>
      <c r="L65" s="1"/>
      <c r="M65" s="1">
        <f t="shared" si="15"/>
        <v>0</v>
      </c>
      <c r="N65" s="1">
        <v>0</v>
      </c>
      <c r="O65" s="1"/>
      <c r="P65" s="167">
        <f t="shared" si="16"/>
        <v>0.06</v>
      </c>
      <c r="Q65" s="173"/>
      <c r="R65" s="173">
        <v>0.06</v>
      </c>
      <c r="S65" s="167">
        <f t="shared" si="17"/>
        <v>0</v>
      </c>
      <c r="X65">
        <v>0</v>
      </c>
      <c r="Z65">
        <v>0</v>
      </c>
    </row>
    <row r="66" spans="1:26" ht="24.95" customHeight="1">
      <c r="A66" s="171">
        <v>50</v>
      </c>
      <c r="B66" s="168" t="s">
        <v>118</v>
      </c>
      <c r="C66" s="172">
        <v>4847589808</v>
      </c>
      <c r="D66" s="168" t="s">
        <v>149</v>
      </c>
      <c r="E66" s="168" t="s">
        <v>103</v>
      </c>
      <c r="F66" s="169">
        <v>1</v>
      </c>
      <c r="G66" s="170"/>
      <c r="H66" s="170"/>
      <c r="I66" s="170">
        <f t="shared" si="12"/>
        <v>0</v>
      </c>
      <c r="J66" s="168">
        <f t="shared" si="13"/>
        <v>0</v>
      </c>
      <c r="K66" s="1">
        <f t="shared" si="14"/>
        <v>0</v>
      </c>
      <c r="L66" s="1"/>
      <c r="M66" s="1">
        <f t="shared" si="15"/>
        <v>0</v>
      </c>
      <c r="N66" s="1">
        <v>0</v>
      </c>
      <c r="O66" s="1"/>
      <c r="P66" s="167">
        <f t="shared" si="16"/>
        <v>0.06</v>
      </c>
      <c r="Q66" s="173"/>
      <c r="R66" s="173">
        <v>0.06</v>
      </c>
      <c r="S66" s="167">
        <f t="shared" si="17"/>
        <v>0</v>
      </c>
      <c r="X66">
        <v>0</v>
      </c>
      <c r="Z66">
        <v>0</v>
      </c>
    </row>
    <row r="67" spans="1:26" ht="24.95" customHeight="1">
      <c r="A67" s="171">
        <v>51</v>
      </c>
      <c r="B67" s="168" t="s">
        <v>118</v>
      </c>
      <c r="C67" s="172">
        <v>4847589811</v>
      </c>
      <c r="D67" s="168" t="s">
        <v>150</v>
      </c>
      <c r="E67" s="168" t="s">
        <v>103</v>
      </c>
      <c r="F67" s="169">
        <v>1</v>
      </c>
      <c r="G67" s="170"/>
      <c r="H67" s="170"/>
      <c r="I67" s="170">
        <f t="shared" si="12"/>
        <v>0</v>
      </c>
      <c r="J67" s="168">
        <f t="shared" si="13"/>
        <v>0</v>
      </c>
      <c r="K67" s="1">
        <f t="shared" si="14"/>
        <v>0</v>
      </c>
      <c r="L67" s="1"/>
      <c r="M67" s="1">
        <f t="shared" si="15"/>
        <v>0</v>
      </c>
      <c r="N67" s="1">
        <v>0</v>
      </c>
      <c r="O67" s="1"/>
      <c r="P67" s="167">
        <f t="shared" si="16"/>
        <v>0.06</v>
      </c>
      <c r="Q67" s="173"/>
      <c r="R67" s="173">
        <v>0.06</v>
      </c>
      <c r="S67" s="167">
        <f t="shared" si="17"/>
        <v>0</v>
      </c>
      <c r="X67">
        <v>0</v>
      </c>
      <c r="Z67">
        <v>0</v>
      </c>
    </row>
    <row r="68" spans="1:26" ht="24.95" customHeight="1">
      <c r="A68" s="171">
        <v>52</v>
      </c>
      <c r="B68" s="168" t="s">
        <v>118</v>
      </c>
      <c r="C68" s="172" t="s">
        <v>151</v>
      </c>
      <c r="D68" s="168" t="s">
        <v>152</v>
      </c>
      <c r="E68" s="168" t="s">
        <v>128</v>
      </c>
      <c r="F68" s="169">
        <v>1</v>
      </c>
      <c r="G68" s="170"/>
      <c r="H68" s="170"/>
      <c r="I68" s="170">
        <f t="shared" si="12"/>
        <v>0</v>
      </c>
      <c r="J68" s="168">
        <f t="shared" si="13"/>
        <v>0</v>
      </c>
      <c r="K68" s="1">
        <f t="shared" si="14"/>
        <v>0</v>
      </c>
      <c r="L68" s="1"/>
      <c r="M68" s="1">
        <f t="shared" si="15"/>
        <v>0</v>
      </c>
      <c r="N68" s="1">
        <v>0</v>
      </c>
      <c r="O68" s="1"/>
      <c r="P68" s="167">
        <f t="shared" si="16"/>
        <v>0.06</v>
      </c>
      <c r="Q68" s="173"/>
      <c r="R68" s="173">
        <v>0.06</v>
      </c>
      <c r="S68" s="167">
        <f t="shared" si="17"/>
        <v>0</v>
      </c>
      <c r="X68">
        <v>0</v>
      </c>
      <c r="Z68">
        <v>0</v>
      </c>
    </row>
    <row r="69" spans="1:26" ht="24.95" customHeight="1">
      <c r="A69" s="171">
        <v>53</v>
      </c>
      <c r="B69" s="168" t="s">
        <v>118</v>
      </c>
      <c r="C69" s="172" t="s">
        <v>153</v>
      </c>
      <c r="D69" s="168" t="s">
        <v>154</v>
      </c>
      <c r="E69" s="168" t="s">
        <v>103</v>
      </c>
      <c r="F69" s="169">
        <v>2</v>
      </c>
      <c r="G69" s="170"/>
      <c r="H69" s="170"/>
      <c r="I69" s="170">
        <f t="shared" si="12"/>
        <v>0</v>
      </c>
      <c r="J69" s="168">
        <f t="shared" si="13"/>
        <v>0</v>
      </c>
      <c r="K69" s="1">
        <f t="shared" si="14"/>
        <v>0</v>
      </c>
      <c r="L69" s="1"/>
      <c r="M69" s="1">
        <f t="shared" si="15"/>
        <v>0</v>
      </c>
      <c r="N69" s="1">
        <v>0</v>
      </c>
      <c r="O69" s="1"/>
      <c r="P69" s="167">
        <f t="shared" si="16"/>
        <v>0.12</v>
      </c>
      <c r="Q69" s="173"/>
      <c r="R69" s="173">
        <v>0.06</v>
      </c>
      <c r="S69" s="167">
        <f t="shared" si="17"/>
        <v>0</v>
      </c>
      <c r="X69">
        <v>0</v>
      </c>
      <c r="Z69">
        <v>0</v>
      </c>
    </row>
    <row r="70" spans="1:26" ht="24.95" customHeight="1">
      <c r="A70" s="171">
        <v>54</v>
      </c>
      <c r="B70" s="168" t="s">
        <v>118</v>
      </c>
      <c r="C70" s="172" t="s">
        <v>155</v>
      </c>
      <c r="D70" s="168" t="s">
        <v>156</v>
      </c>
      <c r="E70" s="168" t="s">
        <v>128</v>
      </c>
      <c r="F70" s="169">
        <v>1</v>
      </c>
      <c r="G70" s="170"/>
      <c r="H70" s="170"/>
      <c r="I70" s="170">
        <f t="shared" si="12"/>
        <v>0</v>
      </c>
      <c r="J70" s="168">
        <f t="shared" si="13"/>
        <v>0</v>
      </c>
      <c r="K70" s="1">
        <f t="shared" si="14"/>
        <v>0</v>
      </c>
      <c r="L70" s="1"/>
      <c r="M70" s="1">
        <f t="shared" si="15"/>
        <v>0</v>
      </c>
      <c r="N70" s="1">
        <v>0</v>
      </c>
      <c r="O70" s="1"/>
      <c r="P70" s="167">
        <f t="shared" si="16"/>
        <v>0.06</v>
      </c>
      <c r="Q70" s="173"/>
      <c r="R70" s="173">
        <v>0.06</v>
      </c>
      <c r="S70" s="167">
        <f t="shared" si="17"/>
        <v>0</v>
      </c>
      <c r="X70">
        <v>0</v>
      </c>
      <c r="Z70">
        <v>0</v>
      </c>
    </row>
    <row r="71" spans="1:26" ht="24.95" customHeight="1">
      <c r="A71" s="171">
        <v>55</v>
      </c>
      <c r="B71" s="168" t="s">
        <v>118</v>
      </c>
      <c r="C71" s="172" t="s">
        <v>157</v>
      </c>
      <c r="D71" s="168" t="s">
        <v>158</v>
      </c>
      <c r="E71" s="168" t="s">
        <v>128</v>
      </c>
      <c r="F71" s="169">
        <v>1</v>
      </c>
      <c r="G71" s="170"/>
      <c r="H71" s="170"/>
      <c r="I71" s="170">
        <f t="shared" si="12"/>
        <v>0</v>
      </c>
      <c r="J71" s="168">
        <f t="shared" si="13"/>
        <v>0</v>
      </c>
      <c r="K71" s="1">
        <f t="shared" si="14"/>
        <v>0</v>
      </c>
      <c r="L71" s="1"/>
      <c r="M71" s="1">
        <f t="shared" si="15"/>
        <v>0</v>
      </c>
      <c r="N71" s="1">
        <v>0</v>
      </c>
      <c r="O71" s="1"/>
      <c r="P71" s="167">
        <f t="shared" si="16"/>
        <v>0.06</v>
      </c>
      <c r="Q71" s="173"/>
      <c r="R71" s="173">
        <v>0.06</v>
      </c>
      <c r="S71" s="167">
        <f t="shared" si="17"/>
        <v>0</v>
      </c>
      <c r="X71">
        <v>0</v>
      </c>
      <c r="Z71">
        <v>0</v>
      </c>
    </row>
    <row r="72" spans="1:26">
      <c r="A72" s="156"/>
      <c r="B72" s="156"/>
      <c r="C72" s="156"/>
      <c r="D72" s="156" t="s">
        <v>67</v>
      </c>
      <c r="E72" s="156"/>
      <c r="F72" s="167"/>
      <c r="G72" s="159">
        <f>ROUND((SUM(L48:L71))/1,2)</f>
        <v>0</v>
      </c>
      <c r="H72" s="159">
        <f>ROUND((SUM(M48:M71))/1,2)</f>
        <v>0</v>
      </c>
      <c r="I72" s="159">
        <f>ROUND((SUM(I48:I71))/1,2)</f>
        <v>0</v>
      </c>
      <c r="J72" s="156"/>
      <c r="K72" s="156"/>
      <c r="L72" s="156">
        <f>ROUND((SUM(L48:L71))/1,2)</f>
        <v>0</v>
      </c>
      <c r="M72" s="156">
        <f>ROUND((SUM(M48:M71))/1,2)</f>
        <v>0</v>
      </c>
      <c r="N72" s="156"/>
      <c r="O72" s="156"/>
      <c r="P72" s="174">
        <f>ROUND((SUM(P48:P71))/1,2)</f>
        <v>1.21</v>
      </c>
      <c r="Q72" s="153"/>
      <c r="R72" s="153"/>
      <c r="S72" s="174">
        <f>ROUND((SUM(S48:S71))/1,2)</f>
        <v>1.63</v>
      </c>
      <c r="T72" s="153"/>
      <c r="U72" s="153"/>
      <c r="V72" s="153"/>
      <c r="W72" s="153"/>
      <c r="X72" s="153"/>
      <c r="Y72" s="153"/>
      <c r="Z72" s="153"/>
    </row>
    <row r="73" spans="1:26">
      <c r="A73" s="1"/>
      <c r="B73" s="1"/>
      <c r="C73" s="1"/>
      <c r="D73" s="1"/>
      <c r="E73" s="1"/>
      <c r="F73" s="163"/>
      <c r="G73" s="149"/>
      <c r="H73" s="149"/>
      <c r="I73" s="149"/>
      <c r="J73" s="1"/>
      <c r="K73" s="1"/>
      <c r="L73" s="1"/>
      <c r="M73" s="1"/>
      <c r="N73" s="1"/>
      <c r="O73" s="1"/>
      <c r="P73" s="1"/>
      <c r="S73" s="1"/>
    </row>
    <row r="74" spans="1:26">
      <c r="A74" s="156"/>
      <c r="B74" s="156"/>
      <c r="C74" s="156"/>
      <c r="D74" s="156" t="s">
        <v>68</v>
      </c>
      <c r="E74" s="156"/>
      <c r="F74" s="167"/>
      <c r="G74" s="157"/>
      <c r="H74" s="157"/>
      <c r="I74" s="157"/>
      <c r="J74" s="156"/>
      <c r="K74" s="156"/>
      <c r="L74" s="156"/>
      <c r="M74" s="156"/>
      <c r="N74" s="156"/>
      <c r="O74" s="156"/>
      <c r="P74" s="156"/>
      <c r="Q74" s="153"/>
      <c r="R74" s="153"/>
      <c r="S74" s="156"/>
      <c r="T74" s="153"/>
      <c r="U74" s="153"/>
      <c r="V74" s="153"/>
      <c r="W74" s="153"/>
      <c r="X74" s="153"/>
      <c r="Y74" s="153"/>
      <c r="Z74" s="153"/>
    </row>
    <row r="75" spans="1:26" ht="24.95" customHeight="1">
      <c r="A75" s="171">
        <v>56</v>
      </c>
      <c r="B75" s="168" t="s">
        <v>159</v>
      </c>
      <c r="C75" s="172">
        <v>732111412</v>
      </c>
      <c r="D75" s="168" t="s">
        <v>160</v>
      </c>
      <c r="E75" s="168" t="s">
        <v>103</v>
      </c>
      <c r="F75" s="169">
        <v>1</v>
      </c>
      <c r="G75" s="170"/>
      <c r="H75" s="170"/>
      <c r="I75" s="170">
        <f t="shared" ref="I75:I111" si="18">ROUND(F75*(G75+H75),2)</f>
        <v>0</v>
      </c>
      <c r="J75" s="168">
        <f t="shared" ref="J75:J111" si="19">ROUND(F75*(N75),2)</f>
        <v>0</v>
      </c>
      <c r="K75" s="1">
        <f t="shared" ref="K75:K111" si="20">ROUND(F75*(O75),2)</f>
        <v>0</v>
      </c>
      <c r="L75" s="1"/>
      <c r="M75" s="1">
        <f t="shared" ref="M75:M111" si="21">ROUND(F75*(G75+H75),2)</f>
        <v>0</v>
      </c>
      <c r="N75" s="1">
        <v>0</v>
      </c>
      <c r="O75" s="1"/>
      <c r="P75" s="167">
        <f t="shared" ref="P75:P111" si="22">ROUND(F75*(R75),3)</f>
        <v>0</v>
      </c>
      <c r="Q75" s="173"/>
      <c r="R75" s="173">
        <v>0</v>
      </c>
      <c r="S75" s="167">
        <f t="shared" ref="S75:S111" si="23">ROUND(F75*(X75),3)</f>
        <v>0</v>
      </c>
      <c r="X75">
        <v>0</v>
      </c>
      <c r="Z75">
        <v>0</v>
      </c>
    </row>
    <row r="76" spans="1:26" ht="24.95" customHeight="1">
      <c r="A76" s="171">
        <v>57</v>
      </c>
      <c r="B76" s="168" t="s">
        <v>159</v>
      </c>
      <c r="C76" s="172">
        <v>732111440</v>
      </c>
      <c r="D76" s="168" t="s">
        <v>161</v>
      </c>
      <c r="E76" s="168" t="s">
        <v>103</v>
      </c>
      <c r="F76" s="169">
        <v>1</v>
      </c>
      <c r="G76" s="170"/>
      <c r="H76" s="170"/>
      <c r="I76" s="170">
        <f t="shared" si="18"/>
        <v>0</v>
      </c>
      <c r="J76" s="168">
        <f t="shared" si="19"/>
        <v>0</v>
      </c>
      <c r="K76" s="1">
        <f t="shared" si="20"/>
        <v>0</v>
      </c>
      <c r="L76" s="1"/>
      <c r="M76" s="1">
        <f t="shared" si="21"/>
        <v>0</v>
      </c>
      <c r="N76" s="1">
        <v>0</v>
      </c>
      <c r="O76" s="1"/>
      <c r="P76" s="167">
        <f t="shared" si="22"/>
        <v>2.1000000000000001E-2</v>
      </c>
      <c r="Q76" s="173"/>
      <c r="R76" s="173">
        <v>2.1446320000000001E-2</v>
      </c>
      <c r="S76" s="167">
        <f t="shared" si="23"/>
        <v>0</v>
      </c>
      <c r="X76">
        <v>0</v>
      </c>
      <c r="Z76">
        <v>0</v>
      </c>
    </row>
    <row r="77" spans="1:26" ht="24.95" customHeight="1">
      <c r="A77" s="171">
        <v>58</v>
      </c>
      <c r="B77" s="168" t="s">
        <v>159</v>
      </c>
      <c r="C77" s="172" t="s">
        <v>162</v>
      </c>
      <c r="D77" s="168" t="s">
        <v>163</v>
      </c>
      <c r="E77" s="168" t="s">
        <v>103</v>
      </c>
      <c r="F77" s="169">
        <v>1</v>
      </c>
      <c r="G77" s="170"/>
      <c r="H77" s="170"/>
      <c r="I77" s="170">
        <f t="shared" si="18"/>
        <v>0</v>
      </c>
      <c r="J77" s="168">
        <f t="shared" si="19"/>
        <v>0</v>
      </c>
      <c r="K77" s="1">
        <f t="shared" si="20"/>
        <v>0</v>
      </c>
      <c r="L77" s="1"/>
      <c r="M77" s="1">
        <f t="shared" si="21"/>
        <v>0</v>
      </c>
      <c r="N77" s="1">
        <v>0</v>
      </c>
      <c r="O77" s="1"/>
      <c r="P77" s="167">
        <f t="shared" si="22"/>
        <v>7.0999999999999994E-2</v>
      </c>
      <c r="Q77" s="173"/>
      <c r="R77" s="173">
        <v>7.0798159999999999E-2</v>
      </c>
      <c r="S77" s="167">
        <f t="shared" si="23"/>
        <v>0</v>
      </c>
      <c r="X77">
        <v>0</v>
      </c>
      <c r="Z77">
        <v>0</v>
      </c>
    </row>
    <row r="78" spans="1:26" ht="24.95" customHeight="1">
      <c r="A78" s="171">
        <v>59</v>
      </c>
      <c r="B78" s="168" t="s">
        <v>159</v>
      </c>
      <c r="C78" s="172">
        <v>732219315</v>
      </c>
      <c r="D78" s="168" t="s">
        <v>164</v>
      </c>
      <c r="E78" s="168" t="s">
        <v>100</v>
      </c>
      <c r="F78" s="169">
        <v>1</v>
      </c>
      <c r="G78" s="170"/>
      <c r="H78" s="170"/>
      <c r="I78" s="170">
        <f t="shared" si="18"/>
        <v>0</v>
      </c>
      <c r="J78" s="168">
        <f t="shared" si="19"/>
        <v>0</v>
      </c>
      <c r="K78" s="1">
        <f t="shared" si="20"/>
        <v>0</v>
      </c>
      <c r="L78" s="1"/>
      <c r="M78" s="1">
        <f t="shared" si="21"/>
        <v>0</v>
      </c>
      <c r="N78" s="1">
        <v>0</v>
      </c>
      <c r="O78" s="1"/>
      <c r="P78" s="167">
        <f t="shared" si="22"/>
        <v>1.0999999999999999E-2</v>
      </c>
      <c r="Q78" s="173"/>
      <c r="R78" s="173">
        <v>1.0921964399999999E-2</v>
      </c>
      <c r="S78" s="167">
        <f t="shared" si="23"/>
        <v>0</v>
      </c>
      <c r="X78">
        <v>0</v>
      </c>
      <c r="Z78">
        <v>0</v>
      </c>
    </row>
    <row r="79" spans="1:26" ht="24.95" customHeight="1">
      <c r="A79" s="171">
        <v>60</v>
      </c>
      <c r="B79" s="168" t="s">
        <v>159</v>
      </c>
      <c r="C79" s="172">
        <v>732331626</v>
      </c>
      <c r="D79" s="168" t="s">
        <v>165</v>
      </c>
      <c r="E79" s="168" t="s">
        <v>100</v>
      </c>
      <c r="F79" s="169">
        <v>2</v>
      </c>
      <c r="G79" s="170"/>
      <c r="H79" s="170"/>
      <c r="I79" s="170">
        <f t="shared" si="18"/>
        <v>0</v>
      </c>
      <c r="J79" s="168">
        <f t="shared" si="19"/>
        <v>0</v>
      </c>
      <c r="K79" s="1">
        <f t="shared" si="20"/>
        <v>0</v>
      </c>
      <c r="L79" s="1"/>
      <c r="M79" s="1">
        <f t="shared" si="21"/>
        <v>0</v>
      </c>
      <c r="N79" s="1">
        <v>0</v>
      </c>
      <c r="O79" s="1"/>
      <c r="P79" s="167">
        <f t="shared" si="22"/>
        <v>0.105</v>
      </c>
      <c r="Q79" s="173"/>
      <c r="R79" s="173">
        <v>5.2322E-2</v>
      </c>
      <c r="S79" s="167">
        <f t="shared" si="23"/>
        <v>0</v>
      </c>
      <c r="X79">
        <v>0</v>
      </c>
      <c r="Z79">
        <v>0</v>
      </c>
    </row>
    <row r="80" spans="1:26" ht="24.95" customHeight="1">
      <c r="A80" s="171">
        <v>61</v>
      </c>
      <c r="B80" s="168" t="s">
        <v>159</v>
      </c>
      <c r="C80" s="172">
        <v>7323316931</v>
      </c>
      <c r="D80" s="168" t="s">
        <v>166</v>
      </c>
      <c r="E80" s="168" t="s">
        <v>100</v>
      </c>
      <c r="F80" s="169">
        <v>1</v>
      </c>
      <c r="G80" s="170"/>
      <c r="H80" s="170"/>
      <c r="I80" s="170">
        <f t="shared" si="18"/>
        <v>0</v>
      </c>
      <c r="J80" s="168">
        <f t="shared" si="19"/>
        <v>0</v>
      </c>
      <c r="K80" s="1">
        <f t="shared" si="20"/>
        <v>0</v>
      </c>
      <c r="L80" s="1"/>
      <c r="M80" s="1">
        <f t="shared" si="21"/>
        <v>0</v>
      </c>
      <c r="N80" s="1">
        <v>0</v>
      </c>
      <c r="O80" s="1"/>
      <c r="P80" s="167">
        <f t="shared" si="22"/>
        <v>3.0000000000000001E-3</v>
      </c>
      <c r="Q80" s="173"/>
      <c r="R80" s="173">
        <v>3.2862E-3</v>
      </c>
      <c r="S80" s="167">
        <f t="shared" si="23"/>
        <v>0</v>
      </c>
      <c r="X80">
        <v>0</v>
      </c>
      <c r="Z80">
        <v>0</v>
      </c>
    </row>
    <row r="81" spans="1:26" ht="24.95" customHeight="1">
      <c r="A81" s="171">
        <v>62</v>
      </c>
      <c r="B81" s="168" t="s">
        <v>159</v>
      </c>
      <c r="C81" s="172">
        <v>732331721</v>
      </c>
      <c r="D81" s="168" t="s">
        <v>167</v>
      </c>
      <c r="E81" s="168" t="s">
        <v>100</v>
      </c>
      <c r="F81" s="169">
        <v>1</v>
      </c>
      <c r="G81" s="170"/>
      <c r="H81" s="170"/>
      <c r="I81" s="170">
        <f t="shared" si="18"/>
        <v>0</v>
      </c>
      <c r="J81" s="168">
        <f t="shared" si="19"/>
        <v>0</v>
      </c>
      <c r="K81" s="1">
        <f t="shared" si="20"/>
        <v>0</v>
      </c>
      <c r="L81" s="1"/>
      <c r="M81" s="1">
        <f t="shared" si="21"/>
        <v>0</v>
      </c>
      <c r="N81" s="1">
        <v>0</v>
      </c>
      <c r="O81" s="1"/>
      <c r="P81" s="167">
        <f t="shared" si="22"/>
        <v>1.7000000000000001E-2</v>
      </c>
      <c r="Q81" s="173"/>
      <c r="R81" s="173">
        <v>1.7322000000000004E-2</v>
      </c>
      <c r="S81" s="167">
        <f t="shared" si="23"/>
        <v>0</v>
      </c>
      <c r="X81">
        <v>0</v>
      </c>
      <c r="Z81">
        <v>0</v>
      </c>
    </row>
    <row r="82" spans="1:26" ht="24.95" customHeight="1">
      <c r="A82" s="171">
        <v>63</v>
      </c>
      <c r="B82" s="168" t="s">
        <v>159</v>
      </c>
      <c r="C82" s="172">
        <v>732429111</v>
      </c>
      <c r="D82" s="168" t="s">
        <v>168</v>
      </c>
      <c r="E82" s="168" t="s">
        <v>100</v>
      </c>
      <c r="F82" s="169">
        <v>1</v>
      </c>
      <c r="G82" s="170"/>
      <c r="H82" s="170"/>
      <c r="I82" s="170">
        <f t="shared" si="18"/>
        <v>0</v>
      </c>
      <c r="J82" s="168">
        <f t="shared" si="19"/>
        <v>0</v>
      </c>
      <c r="K82" s="1">
        <f t="shared" si="20"/>
        <v>0</v>
      </c>
      <c r="L82" s="1"/>
      <c r="M82" s="1">
        <f t="shared" si="21"/>
        <v>0</v>
      </c>
      <c r="N82" s="1">
        <v>0</v>
      </c>
      <c r="O82" s="1"/>
      <c r="P82" s="167">
        <f t="shared" si="22"/>
        <v>0</v>
      </c>
      <c r="Q82" s="173"/>
      <c r="R82" s="173">
        <v>1.4399999999999998E-4</v>
      </c>
      <c r="S82" s="167">
        <f t="shared" si="23"/>
        <v>0</v>
      </c>
      <c r="X82">
        <v>0</v>
      </c>
      <c r="Z82">
        <v>0</v>
      </c>
    </row>
    <row r="83" spans="1:26" ht="24.95" customHeight="1">
      <c r="A83" s="171">
        <v>64</v>
      </c>
      <c r="B83" s="168" t="s">
        <v>159</v>
      </c>
      <c r="C83" s="172">
        <v>732429113</v>
      </c>
      <c r="D83" s="168" t="s">
        <v>169</v>
      </c>
      <c r="E83" s="168" t="s">
        <v>100</v>
      </c>
      <c r="F83" s="169">
        <v>1</v>
      </c>
      <c r="G83" s="170"/>
      <c r="H83" s="170"/>
      <c r="I83" s="170">
        <f t="shared" si="18"/>
        <v>0</v>
      </c>
      <c r="J83" s="168">
        <f t="shared" si="19"/>
        <v>0</v>
      </c>
      <c r="K83" s="1">
        <f t="shared" si="20"/>
        <v>0</v>
      </c>
      <c r="L83" s="1"/>
      <c r="M83" s="1">
        <f t="shared" si="21"/>
        <v>0</v>
      </c>
      <c r="N83" s="1">
        <v>0</v>
      </c>
      <c r="O83" s="1"/>
      <c r="P83" s="167">
        <f t="shared" si="22"/>
        <v>1E-3</v>
      </c>
      <c r="Q83" s="173"/>
      <c r="R83" s="173">
        <v>8.1088000000000004E-4</v>
      </c>
      <c r="S83" s="167">
        <f t="shared" si="23"/>
        <v>0</v>
      </c>
      <c r="X83">
        <v>0</v>
      </c>
      <c r="Z83">
        <v>0</v>
      </c>
    </row>
    <row r="84" spans="1:26" ht="24.95" customHeight="1">
      <c r="A84" s="171">
        <v>65</v>
      </c>
      <c r="B84" s="168" t="s">
        <v>159</v>
      </c>
      <c r="C84" s="172" t="s">
        <v>170</v>
      </c>
      <c r="D84" s="168" t="s">
        <v>171</v>
      </c>
      <c r="E84" s="168" t="s">
        <v>100</v>
      </c>
      <c r="F84" s="169">
        <v>3</v>
      </c>
      <c r="G84" s="170"/>
      <c r="H84" s="170"/>
      <c r="I84" s="170">
        <f t="shared" si="18"/>
        <v>0</v>
      </c>
      <c r="J84" s="168">
        <f t="shared" si="19"/>
        <v>0</v>
      </c>
      <c r="K84" s="1">
        <f t="shared" si="20"/>
        <v>0</v>
      </c>
      <c r="L84" s="1"/>
      <c r="M84" s="1">
        <f t="shared" si="21"/>
        <v>0</v>
      </c>
      <c r="N84" s="1">
        <v>0</v>
      </c>
      <c r="O84" s="1"/>
      <c r="P84" s="167">
        <f t="shared" si="22"/>
        <v>2E-3</v>
      </c>
      <c r="Q84" s="173"/>
      <c r="R84" s="173">
        <v>8.1088000000000004E-4</v>
      </c>
      <c r="S84" s="167">
        <f t="shared" si="23"/>
        <v>0</v>
      </c>
      <c r="X84">
        <v>0</v>
      </c>
      <c r="Z84">
        <v>0</v>
      </c>
    </row>
    <row r="85" spans="1:26" ht="24.95" customHeight="1">
      <c r="A85" s="171">
        <v>66</v>
      </c>
      <c r="B85" s="168" t="s">
        <v>159</v>
      </c>
      <c r="C85" s="172">
        <v>998732201</v>
      </c>
      <c r="D85" s="168" t="s">
        <v>172</v>
      </c>
      <c r="E85" s="168" t="s">
        <v>135</v>
      </c>
      <c r="F85" s="169"/>
      <c r="G85" s="175"/>
      <c r="H85" s="175"/>
      <c r="I85" s="175">
        <f t="shared" si="18"/>
        <v>0</v>
      </c>
      <c r="J85" s="168">
        <f t="shared" si="19"/>
        <v>0</v>
      </c>
      <c r="K85" s="1">
        <f t="shared" si="20"/>
        <v>0</v>
      </c>
      <c r="L85" s="1"/>
      <c r="M85" s="1">
        <f t="shared" si="21"/>
        <v>0</v>
      </c>
      <c r="N85" s="1">
        <v>0</v>
      </c>
      <c r="O85" s="1"/>
      <c r="P85" s="167">
        <f t="shared" si="22"/>
        <v>0</v>
      </c>
      <c r="Q85" s="173"/>
      <c r="R85" s="173">
        <v>0</v>
      </c>
      <c r="S85" s="167">
        <f t="shared" si="23"/>
        <v>0</v>
      </c>
      <c r="X85">
        <v>0</v>
      </c>
      <c r="Z85">
        <v>0</v>
      </c>
    </row>
    <row r="86" spans="1:26" ht="24.95" customHeight="1">
      <c r="A86" s="171">
        <v>67</v>
      </c>
      <c r="B86" s="168" t="s">
        <v>173</v>
      </c>
      <c r="C86" s="172">
        <v>732110812</v>
      </c>
      <c r="D86" s="168" t="s">
        <v>174</v>
      </c>
      <c r="E86" s="168" t="s">
        <v>85</v>
      </c>
      <c r="F86" s="169">
        <v>3</v>
      </c>
      <c r="G86" s="170"/>
      <c r="H86" s="170"/>
      <c r="I86" s="170">
        <f t="shared" si="18"/>
        <v>0</v>
      </c>
      <c r="J86" s="168">
        <f t="shared" si="19"/>
        <v>0</v>
      </c>
      <c r="K86" s="1">
        <f t="shared" si="20"/>
        <v>0</v>
      </c>
      <c r="L86" s="1"/>
      <c r="M86" s="1">
        <f t="shared" si="21"/>
        <v>0</v>
      </c>
      <c r="N86" s="1">
        <v>0</v>
      </c>
      <c r="O86" s="1"/>
      <c r="P86" s="167">
        <f t="shared" si="22"/>
        <v>0</v>
      </c>
      <c r="Q86" s="173"/>
      <c r="R86" s="173">
        <v>0</v>
      </c>
      <c r="S86" s="167">
        <f t="shared" si="23"/>
        <v>0.27900000000000003</v>
      </c>
      <c r="X86">
        <v>9.2999999999999999E-2</v>
      </c>
      <c r="Z86">
        <v>0</v>
      </c>
    </row>
    <row r="87" spans="1:26" ht="24.95" customHeight="1">
      <c r="A87" s="171">
        <v>68</v>
      </c>
      <c r="B87" s="168" t="s">
        <v>173</v>
      </c>
      <c r="C87" s="172">
        <v>732211815</v>
      </c>
      <c r="D87" s="168" t="s">
        <v>175</v>
      </c>
      <c r="E87" s="168" t="s">
        <v>103</v>
      </c>
      <c r="F87" s="169">
        <v>1</v>
      </c>
      <c r="G87" s="170"/>
      <c r="H87" s="170"/>
      <c r="I87" s="170">
        <f t="shared" si="18"/>
        <v>0</v>
      </c>
      <c r="J87" s="168">
        <f t="shared" si="19"/>
        <v>0</v>
      </c>
      <c r="K87" s="1">
        <f t="shared" si="20"/>
        <v>0</v>
      </c>
      <c r="L87" s="1"/>
      <c r="M87" s="1">
        <f t="shared" si="21"/>
        <v>0</v>
      </c>
      <c r="N87" s="1">
        <v>0</v>
      </c>
      <c r="O87" s="1"/>
      <c r="P87" s="167">
        <f t="shared" si="22"/>
        <v>0</v>
      </c>
      <c r="Q87" s="173"/>
      <c r="R87" s="173">
        <v>0</v>
      </c>
      <c r="S87" s="167">
        <f t="shared" si="23"/>
        <v>0.70899999999999996</v>
      </c>
      <c r="X87">
        <v>0.70899999999999996</v>
      </c>
      <c r="Z87">
        <v>0</v>
      </c>
    </row>
    <row r="88" spans="1:26" ht="24.95" customHeight="1">
      <c r="A88" s="171">
        <v>69</v>
      </c>
      <c r="B88" s="168" t="s">
        <v>173</v>
      </c>
      <c r="C88" s="172">
        <v>732213814</v>
      </c>
      <c r="D88" s="168" t="s">
        <v>176</v>
      </c>
      <c r="E88" s="168" t="s">
        <v>103</v>
      </c>
      <c r="F88" s="169">
        <v>1</v>
      </c>
      <c r="G88" s="170"/>
      <c r="H88" s="170"/>
      <c r="I88" s="170">
        <f t="shared" si="18"/>
        <v>0</v>
      </c>
      <c r="J88" s="168">
        <f t="shared" si="19"/>
        <v>0</v>
      </c>
      <c r="K88" s="1">
        <f t="shared" si="20"/>
        <v>0</v>
      </c>
      <c r="L88" s="1"/>
      <c r="M88" s="1">
        <f t="shared" si="21"/>
        <v>0</v>
      </c>
      <c r="N88" s="1">
        <v>0</v>
      </c>
      <c r="O88" s="1"/>
      <c r="P88" s="167">
        <f t="shared" si="22"/>
        <v>6.0000000000000001E-3</v>
      </c>
      <c r="Q88" s="173"/>
      <c r="R88" s="173">
        <v>6.1440000000000002E-3</v>
      </c>
      <c r="S88" s="167">
        <f t="shared" si="23"/>
        <v>0</v>
      </c>
      <c r="X88">
        <v>0</v>
      </c>
      <c r="Z88">
        <v>0</v>
      </c>
    </row>
    <row r="89" spans="1:26" ht="24.95" customHeight="1">
      <c r="A89" s="171">
        <v>70</v>
      </c>
      <c r="B89" s="168" t="s">
        <v>173</v>
      </c>
      <c r="C89" s="172">
        <v>732214815</v>
      </c>
      <c r="D89" s="168" t="s">
        <v>177</v>
      </c>
      <c r="E89" s="168" t="s">
        <v>103</v>
      </c>
      <c r="F89" s="169">
        <v>1</v>
      </c>
      <c r="G89" s="170"/>
      <c r="H89" s="170"/>
      <c r="I89" s="170">
        <f t="shared" si="18"/>
        <v>0</v>
      </c>
      <c r="J89" s="168">
        <f t="shared" si="19"/>
        <v>0</v>
      </c>
      <c r="K89" s="1">
        <f t="shared" si="20"/>
        <v>0</v>
      </c>
      <c r="L89" s="1"/>
      <c r="M89" s="1">
        <f t="shared" si="21"/>
        <v>0</v>
      </c>
      <c r="N89" s="1">
        <v>0</v>
      </c>
      <c r="O89" s="1"/>
      <c r="P89" s="167">
        <f t="shared" si="22"/>
        <v>0</v>
      </c>
      <c r="Q89" s="173"/>
      <c r="R89" s="173">
        <v>0</v>
      </c>
      <c r="S89" s="167">
        <f t="shared" si="23"/>
        <v>0</v>
      </c>
      <c r="X89">
        <v>0</v>
      </c>
      <c r="Z89">
        <v>0</v>
      </c>
    </row>
    <row r="90" spans="1:26" ht="24.95" customHeight="1">
      <c r="A90" s="171">
        <v>71</v>
      </c>
      <c r="B90" s="168" t="s">
        <v>173</v>
      </c>
      <c r="C90" s="172">
        <v>732221813</v>
      </c>
      <c r="D90" s="168" t="s">
        <v>178</v>
      </c>
      <c r="E90" s="168" t="s">
        <v>103</v>
      </c>
      <c r="F90" s="169">
        <v>1</v>
      </c>
      <c r="G90" s="170"/>
      <c r="H90" s="170"/>
      <c r="I90" s="170">
        <f t="shared" si="18"/>
        <v>0</v>
      </c>
      <c r="J90" s="168">
        <f t="shared" si="19"/>
        <v>0</v>
      </c>
      <c r="K90" s="1">
        <f t="shared" si="20"/>
        <v>0</v>
      </c>
      <c r="L90" s="1"/>
      <c r="M90" s="1">
        <f t="shared" si="21"/>
        <v>0</v>
      </c>
      <c r="N90" s="1">
        <v>0</v>
      </c>
      <c r="O90" s="1"/>
      <c r="P90" s="167">
        <f t="shared" si="22"/>
        <v>0</v>
      </c>
      <c r="Q90" s="173"/>
      <c r="R90" s="173">
        <v>0</v>
      </c>
      <c r="S90" s="167">
        <f t="shared" si="23"/>
        <v>0.624</v>
      </c>
      <c r="X90">
        <v>0.624</v>
      </c>
      <c r="Z90">
        <v>0</v>
      </c>
    </row>
    <row r="91" spans="1:26" ht="24.95" customHeight="1">
      <c r="A91" s="171">
        <v>72</v>
      </c>
      <c r="B91" s="168" t="s">
        <v>173</v>
      </c>
      <c r="C91" s="172">
        <v>732223814</v>
      </c>
      <c r="D91" s="168" t="s">
        <v>179</v>
      </c>
      <c r="E91" s="168" t="s">
        <v>103</v>
      </c>
      <c r="F91" s="169">
        <v>1</v>
      </c>
      <c r="G91" s="170"/>
      <c r="H91" s="170"/>
      <c r="I91" s="170">
        <f t="shared" si="18"/>
        <v>0</v>
      </c>
      <c r="J91" s="168">
        <f t="shared" si="19"/>
        <v>0</v>
      </c>
      <c r="K91" s="1">
        <f t="shared" si="20"/>
        <v>0</v>
      </c>
      <c r="L91" s="1"/>
      <c r="M91" s="1">
        <f t="shared" si="21"/>
        <v>0</v>
      </c>
      <c r="N91" s="1">
        <v>0</v>
      </c>
      <c r="O91" s="1"/>
      <c r="P91" s="167">
        <f t="shared" si="22"/>
        <v>3.0000000000000001E-3</v>
      </c>
      <c r="Q91" s="173"/>
      <c r="R91" s="173">
        <v>3.0720000000000001E-3</v>
      </c>
      <c r="S91" s="167">
        <f t="shared" si="23"/>
        <v>0</v>
      </c>
      <c r="X91">
        <v>0</v>
      </c>
      <c r="Z91">
        <v>0</v>
      </c>
    </row>
    <row r="92" spans="1:26" ht="24.95" customHeight="1">
      <c r="A92" s="171">
        <v>73</v>
      </c>
      <c r="B92" s="168" t="s">
        <v>173</v>
      </c>
      <c r="C92" s="172">
        <v>732292810</v>
      </c>
      <c r="D92" s="168" t="s">
        <v>180</v>
      </c>
      <c r="E92" s="168" t="s">
        <v>100</v>
      </c>
      <c r="F92" s="169">
        <v>1</v>
      </c>
      <c r="G92" s="170"/>
      <c r="H92" s="170"/>
      <c r="I92" s="170">
        <f t="shared" si="18"/>
        <v>0</v>
      </c>
      <c r="J92" s="168">
        <f t="shared" si="19"/>
        <v>0</v>
      </c>
      <c r="K92" s="1">
        <f t="shared" si="20"/>
        <v>0</v>
      </c>
      <c r="L92" s="1"/>
      <c r="M92" s="1">
        <f t="shared" si="21"/>
        <v>0</v>
      </c>
      <c r="N92" s="1">
        <v>0</v>
      </c>
      <c r="O92" s="1"/>
      <c r="P92" s="167">
        <f t="shared" si="22"/>
        <v>0</v>
      </c>
      <c r="Q92" s="173"/>
      <c r="R92" s="173">
        <v>2.8800000000000001E-4</v>
      </c>
      <c r="S92" s="167">
        <f t="shared" si="23"/>
        <v>2.7E-2</v>
      </c>
      <c r="X92">
        <v>2.7E-2</v>
      </c>
      <c r="Z92">
        <v>0</v>
      </c>
    </row>
    <row r="93" spans="1:26" ht="24.95" customHeight="1">
      <c r="A93" s="171">
        <v>74</v>
      </c>
      <c r="B93" s="168" t="s">
        <v>173</v>
      </c>
      <c r="C93" s="172">
        <v>732320814</v>
      </c>
      <c r="D93" s="168" t="s">
        <v>181</v>
      </c>
      <c r="E93" s="168" t="s">
        <v>103</v>
      </c>
      <c r="F93" s="169">
        <v>3</v>
      </c>
      <c r="G93" s="170"/>
      <c r="H93" s="170"/>
      <c r="I93" s="170">
        <f t="shared" si="18"/>
        <v>0</v>
      </c>
      <c r="J93" s="168">
        <f t="shared" si="19"/>
        <v>0</v>
      </c>
      <c r="K93" s="1">
        <f t="shared" si="20"/>
        <v>0</v>
      </c>
      <c r="L93" s="1"/>
      <c r="M93" s="1">
        <f t="shared" si="21"/>
        <v>0</v>
      </c>
      <c r="N93" s="1">
        <v>0</v>
      </c>
      <c r="O93" s="1"/>
      <c r="P93" s="167">
        <f t="shared" si="22"/>
        <v>0</v>
      </c>
      <c r="Q93" s="173"/>
      <c r="R93" s="173">
        <v>0</v>
      </c>
      <c r="S93" s="167">
        <f t="shared" si="23"/>
        <v>0</v>
      </c>
      <c r="X93">
        <v>0</v>
      </c>
      <c r="Z93">
        <v>0</v>
      </c>
    </row>
    <row r="94" spans="1:26" ht="24.95" customHeight="1">
      <c r="A94" s="171">
        <v>75</v>
      </c>
      <c r="B94" s="168" t="s">
        <v>173</v>
      </c>
      <c r="C94" s="172">
        <v>732324814</v>
      </c>
      <c r="D94" s="168" t="s">
        <v>182</v>
      </c>
      <c r="E94" s="168" t="s">
        <v>103</v>
      </c>
      <c r="F94" s="169">
        <v>3</v>
      </c>
      <c r="G94" s="170"/>
      <c r="H94" s="170"/>
      <c r="I94" s="170">
        <f t="shared" si="18"/>
        <v>0</v>
      </c>
      <c r="J94" s="168">
        <f t="shared" si="19"/>
        <v>0</v>
      </c>
      <c r="K94" s="1">
        <f t="shared" si="20"/>
        <v>0</v>
      </c>
      <c r="L94" s="1"/>
      <c r="M94" s="1">
        <f t="shared" si="21"/>
        <v>0</v>
      </c>
      <c r="N94" s="1">
        <v>0</v>
      </c>
      <c r="O94" s="1"/>
      <c r="P94" s="167">
        <f t="shared" si="22"/>
        <v>0</v>
      </c>
      <c r="Q94" s="173"/>
      <c r="R94" s="173">
        <v>0</v>
      </c>
      <c r="S94" s="167">
        <f t="shared" si="23"/>
        <v>0</v>
      </c>
      <c r="X94">
        <v>0</v>
      </c>
      <c r="Z94">
        <v>0</v>
      </c>
    </row>
    <row r="95" spans="1:26" ht="24.95" customHeight="1">
      <c r="A95" s="171">
        <v>76</v>
      </c>
      <c r="B95" s="168" t="s">
        <v>173</v>
      </c>
      <c r="C95" s="172">
        <v>732420812</v>
      </c>
      <c r="D95" s="168" t="s">
        <v>183</v>
      </c>
      <c r="E95" s="168" t="s">
        <v>103</v>
      </c>
      <c r="F95" s="169">
        <v>6</v>
      </c>
      <c r="G95" s="170"/>
      <c r="H95" s="170"/>
      <c r="I95" s="170">
        <f t="shared" si="18"/>
        <v>0</v>
      </c>
      <c r="J95" s="168">
        <f t="shared" si="19"/>
        <v>0</v>
      </c>
      <c r="K95" s="1">
        <f t="shared" si="20"/>
        <v>0</v>
      </c>
      <c r="L95" s="1"/>
      <c r="M95" s="1">
        <f t="shared" si="21"/>
        <v>0</v>
      </c>
      <c r="N95" s="1">
        <v>0</v>
      </c>
      <c r="O95" s="1"/>
      <c r="P95" s="167">
        <f t="shared" si="22"/>
        <v>0</v>
      </c>
      <c r="Q95" s="173"/>
      <c r="R95" s="173">
        <v>7.3999999999999996E-5</v>
      </c>
      <c r="S95" s="167">
        <f t="shared" si="23"/>
        <v>0.126</v>
      </c>
      <c r="X95">
        <v>2.1000000000000001E-2</v>
      </c>
      <c r="Z95">
        <v>0</v>
      </c>
    </row>
    <row r="96" spans="1:26" ht="24.95" customHeight="1">
      <c r="A96" s="171">
        <v>77</v>
      </c>
      <c r="B96" s="168" t="s">
        <v>173</v>
      </c>
      <c r="C96" s="172">
        <v>732420816</v>
      </c>
      <c r="D96" s="168" t="s">
        <v>184</v>
      </c>
      <c r="E96" s="168" t="s">
        <v>103</v>
      </c>
      <c r="F96" s="169">
        <v>1</v>
      </c>
      <c r="G96" s="170"/>
      <c r="H96" s="170"/>
      <c r="I96" s="170">
        <f t="shared" si="18"/>
        <v>0</v>
      </c>
      <c r="J96" s="168">
        <f t="shared" si="19"/>
        <v>0</v>
      </c>
      <c r="K96" s="1">
        <f t="shared" si="20"/>
        <v>0</v>
      </c>
      <c r="L96" s="1"/>
      <c r="M96" s="1">
        <f t="shared" si="21"/>
        <v>0</v>
      </c>
      <c r="N96" s="1">
        <v>0</v>
      </c>
      <c r="O96" s="1"/>
      <c r="P96" s="167">
        <f t="shared" si="22"/>
        <v>0</v>
      </c>
      <c r="Q96" s="173"/>
      <c r="R96" s="173">
        <v>1.01E-5</v>
      </c>
      <c r="S96" s="167">
        <f t="shared" si="23"/>
        <v>4.3999999999999997E-2</v>
      </c>
      <c r="X96">
        <v>4.3999999999999997E-2</v>
      </c>
      <c r="Z96">
        <v>0</v>
      </c>
    </row>
    <row r="97" spans="1:26" ht="24.95" customHeight="1">
      <c r="A97" s="171">
        <v>78</v>
      </c>
      <c r="B97" s="168" t="s">
        <v>173</v>
      </c>
      <c r="C97" s="172">
        <v>732890801</v>
      </c>
      <c r="D97" s="168" t="s">
        <v>185</v>
      </c>
      <c r="E97" s="168" t="s">
        <v>141</v>
      </c>
      <c r="F97" s="169">
        <v>1.5</v>
      </c>
      <c r="G97" s="170"/>
      <c r="H97" s="170"/>
      <c r="I97" s="170">
        <f t="shared" si="18"/>
        <v>0</v>
      </c>
      <c r="J97" s="168">
        <f t="shared" si="19"/>
        <v>0</v>
      </c>
      <c r="K97" s="1">
        <f t="shared" si="20"/>
        <v>0</v>
      </c>
      <c r="L97" s="1"/>
      <c r="M97" s="1">
        <f t="shared" si="21"/>
        <v>0</v>
      </c>
      <c r="N97" s="1">
        <v>0</v>
      </c>
      <c r="O97" s="1"/>
      <c r="P97" s="167">
        <f t="shared" si="22"/>
        <v>0</v>
      </c>
      <c r="Q97" s="173"/>
      <c r="R97" s="173">
        <v>0</v>
      </c>
      <c r="S97" s="167">
        <f t="shared" si="23"/>
        <v>0</v>
      </c>
      <c r="X97">
        <v>0</v>
      </c>
      <c r="Z97">
        <v>0</v>
      </c>
    </row>
    <row r="98" spans="1:26" ht="24.95" customHeight="1">
      <c r="A98" s="171">
        <v>79</v>
      </c>
      <c r="B98" s="168" t="s">
        <v>115</v>
      </c>
      <c r="C98" s="172">
        <v>66258634</v>
      </c>
      <c r="D98" s="168" t="s">
        <v>186</v>
      </c>
      <c r="E98" s="168" t="s">
        <v>187</v>
      </c>
      <c r="F98" s="169">
        <v>1</v>
      </c>
      <c r="G98" s="170"/>
      <c r="H98" s="170"/>
      <c r="I98" s="170">
        <f t="shared" si="18"/>
        <v>0</v>
      </c>
      <c r="J98" s="168">
        <f t="shared" si="19"/>
        <v>0</v>
      </c>
      <c r="K98" s="1">
        <f t="shared" si="20"/>
        <v>0</v>
      </c>
      <c r="L98" s="1"/>
      <c r="M98" s="1">
        <f t="shared" si="21"/>
        <v>0</v>
      </c>
      <c r="N98" s="1">
        <v>0</v>
      </c>
      <c r="O98" s="1"/>
      <c r="P98" s="167">
        <f t="shared" si="22"/>
        <v>0</v>
      </c>
      <c r="Q98" s="173"/>
      <c r="R98" s="173">
        <v>0</v>
      </c>
      <c r="S98" s="167">
        <f t="shared" si="23"/>
        <v>0</v>
      </c>
      <c r="X98">
        <v>0</v>
      </c>
      <c r="Z98">
        <v>0</v>
      </c>
    </row>
    <row r="99" spans="1:26" ht="24.95" customHeight="1">
      <c r="A99" s="171">
        <v>80</v>
      </c>
      <c r="B99" s="168" t="s">
        <v>115</v>
      </c>
      <c r="C99" s="172">
        <v>66259573</v>
      </c>
      <c r="D99" s="168" t="s">
        <v>188</v>
      </c>
      <c r="E99" s="168" t="s">
        <v>187</v>
      </c>
      <c r="F99" s="169">
        <v>1</v>
      </c>
      <c r="G99" s="170"/>
      <c r="H99" s="170"/>
      <c r="I99" s="170">
        <f t="shared" si="18"/>
        <v>0</v>
      </c>
      <c r="J99" s="168">
        <f t="shared" si="19"/>
        <v>0</v>
      </c>
      <c r="K99" s="1">
        <f t="shared" si="20"/>
        <v>0</v>
      </c>
      <c r="L99" s="1"/>
      <c r="M99" s="1">
        <f t="shared" si="21"/>
        <v>0</v>
      </c>
      <c r="N99" s="1">
        <v>0</v>
      </c>
      <c r="O99" s="1"/>
      <c r="P99" s="167">
        <f t="shared" si="22"/>
        <v>0</v>
      </c>
      <c r="Q99" s="173"/>
      <c r="R99" s="173">
        <v>0</v>
      </c>
      <c r="S99" s="167">
        <f t="shared" si="23"/>
        <v>0</v>
      </c>
      <c r="X99">
        <v>0</v>
      </c>
      <c r="Z99">
        <v>0</v>
      </c>
    </row>
    <row r="100" spans="1:26" ht="24.95" customHeight="1">
      <c r="A100" s="171">
        <v>81</v>
      </c>
      <c r="B100" s="168" t="s">
        <v>115</v>
      </c>
      <c r="C100" s="172">
        <v>6630550</v>
      </c>
      <c r="D100" s="168" t="s">
        <v>189</v>
      </c>
      <c r="E100" s="168" t="s">
        <v>187</v>
      </c>
      <c r="F100" s="169">
        <v>2</v>
      </c>
      <c r="G100" s="170"/>
      <c r="H100" s="170"/>
      <c r="I100" s="170">
        <f t="shared" si="18"/>
        <v>0</v>
      </c>
      <c r="J100" s="168">
        <f t="shared" si="19"/>
        <v>0</v>
      </c>
      <c r="K100" s="1">
        <f t="shared" si="20"/>
        <v>0</v>
      </c>
      <c r="L100" s="1"/>
      <c r="M100" s="1">
        <f t="shared" si="21"/>
        <v>0</v>
      </c>
      <c r="N100" s="1">
        <v>0</v>
      </c>
      <c r="O100" s="1"/>
      <c r="P100" s="167">
        <f t="shared" si="22"/>
        <v>0</v>
      </c>
      <c r="Q100" s="173"/>
      <c r="R100" s="173">
        <v>0</v>
      </c>
      <c r="S100" s="167">
        <f t="shared" si="23"/>
        <v>0</v>
      </c>
      <c r="X100">
        <v>0</v>
      </c>
      <c r="Z100">
        <v>0</v>
      </c>
    </row>
    <row r="101" spans="1:26" ht="24.95" customHeight="1">
      <c r="A101" s="171">
        <v>82</v>
      </c>
      <c r="B101" s="168" t="s">
        <v>115</v>
      </c>
      <c r="C101" s="172">
        <v>66341</v>
      </c>
      <c r="D101" s="168" t="s">
        <v>190</v>
      </c>
      <c r="E101" s="168" t="s">
        <v>103</v>
      </c>
      <c r="F101" s="169">
        <v>1</v>
      </c>
      <c r="G101" s="170"/>
      <c r="H101" s="170"/>
      <c r="I101" s="170">
        <f t="shared" si="18"/>
        <v>0</v>
      </c>
      <c r="J101" s="168">
        <f t="shared" si="19"/>
        <v>0</v>
      </c>
      <c r="K101" s="1">
        <f t="shared" si="20"/>
        <v>0</v>
      </c>
      <c r="L101" s="1"/>
      <c r="M101" s="1">
        <f t="shared" si="21"/>
        <v>0</v>
      </c>
      <c r="N101" s="1">
        <v>0</v>
      </c>
      <c r="O101" s="1"/>
      <c r="P101" s="167">
        <f t="shared" si="22"/>
        <v>0</v>
      </c>
      <c r="Q101" s="173"/>
      <c r="R101" s="173">
        <v>0</v>
      </c>
      <c r="S101" s="167">
        <f t="shared" si="23"/>
        <v>0</v>
      </c>
      <c r="X101">
        <v>0</v>
      </c>
      <c r="Z101">
        <v>0</v>
      </c>
    </row>
    <row r="102" spans="1:26" ht="24.95" customHeight="1">
      <c r="A102" s="171">
        <v>83</v>
      </c>
      <c r="B102" s="168" t="s">
        <v>115</v>
      </c>
      <c r="C102" s="172">
        <v>66345</v>
      </c>
      <c r="D102" s="168" t="s">
        <v>191</v>
      </c>
      <c r="E102" s="168" t="s">
        <v>103</v>
      </c>
      <c r="F102" s="169">
        <v>1</v>
      </c>
      <c r="G102" s="170"/>
      <c r="H102" s="170"/>
      <c r="I102" s="170">
        <f t="shared" si="18"/>
        <v>0</v>
      </c>
      <c r="J102" s="168">
        <f t="shared" si="19"/>
        <v>0</v>
      </c>
      <c r="K102" s="1">
        <f t="shared" si="20"/>
        <v>0</v>
      </c>
      <c r="L102" s="1"/>
      <c r="M102" s="1">
        <f t="shared" si="21"/>
        <v>0</v>
      </c>
      <c r="N102" s="1">
        <v>0</v>
      </c>
      <c r="O102" s="1"/>
      <c r="P102" s="167">
        <f t="shared" si="22"/>
        <v>0</v>
      </c>
      <c r="Q102" s="173"/>
      <c r="R102" s="173">
        <v>0</v>
      </c>
      <c r="S102" s="167">
        <f t="shared" si="23"/>
        <v>0</v>
      </c>
      <c r="X102">
        <v>0</v>
      </c>
      <c r="Z102">
        <v>0</v>
      </c>
    </row>
    <row r="103" spans="1:26" ht="24.95" customHeight="1">
      <c r="A103" s="171">
        <v>84</v>
      </c>
      <c r="B103" s="168" t="s">
        <v>115</v>
      </c>
      <c r="C103" s="172">
        <v>6637480</v>
      </c>
      <c r="D103" s="168" t="s">
        <v>192</v>
      </c>
      <c r="E103" s="168" t="s">
        <v>103</v>
      </c>
      <c r="F103" s="169">
        <v>1</v>
      </c>
      <c r="G103" s="170"/>
      <c r="H103" s="170"/>
      <c r="I103" s="170">
        <f t="shared" si="18"/>
        <v>0</v>
      </c>
      <c r="J103" s="168">
        <f t="shared" si="19"/>
        <v>0</v>
      </c>
      <c r="K103" s="1">
        <f t="shared" si="20"/>
        <v>0</v>
      </c>
      <c r="L103" s="1"/>
      <c r="M103" s="1">
        <f t="shared" si="21"/>
        <v>0</v>
      </c>
      <c r="N103" s="1">
        <v>0</v>
      </c>
      <c r="O103" s="1"/>
      <c r="P103" s="167">
        <f t="shared" si="22"/>
        <v>0</v>
      </c>
      <c r="Q103" s="173"/>
      <c r="R103" s="173">
        <v>0</v>
      </c>
      <c r="S103" s="167">
        <f t="shared" si="23"/>
        <v>0</v>
      </c>
      <c r="X103">
        <v>0</v>
      </c>
      <c r="Z103">
        <v>0</v>
      </c>
    </row>
    <row r="104" spans="1:26" ht="35.1" customHeight="1">
      <c r="A104" s="171">
        <v>85</v>
      </c>
      <c r="B104" s="168" t="s">
        <v>115</v>
      </c>
      <c r="C104" s="172" t="s">
        <v>193</v>
      </c>
      <c r="D104" s="168" t="s">
        <v>194</v>
      </c>
      <c r="E104" s="168" t="s">
        <v>103</v>
      </c>
      <c r="F104" s="169">
        <v>1</v>
      </c>
      <c r="G104" s="170"/>
      <c r="H104" s="170"/>
      <c r="I104" s="170">
        <f t="shared" si="18"/>
        <v>0</v>
      </c>
      <c r="J104" s="168">
        <f t="shared" si="19"/>
        <v>0</v>
      </c>
      <c r="K104" s="1">
        <f t="shared" si="20"/>
        <v>0</v>
      </c>
      <c r="L104" s="1"/>
      <c r="M104" s="1">
        <f t="shared" si="21"/>
        <v>0</v>
      </c>
      <c r="N104" s="1">
        <v>0</v>
      </c>
      <c r="O104" s="1"/>
      <c r="P104" s="167">
        <f t="shared" si="22"/>
        <v>0</v>
      </c>
      <c r="Q104" s="173"/>
      <c r="R104" s="173">
        <v>0</v>
      </c>
      <c r="S104" s="167">
        <f t="shared" si="23"/>
        <v>0</v>
      </c>
      <c r="X104">
        <v>0</v>
      </c>
      <c r="Z104">
        <v>0</v>
      </c>
    </row>
    <row r="105" spans="1:26" ht="24.95" customHeight="1">
      <c r="A105" s="171">
        <v>86</v>
      </c>
      <c r="B105" s="168" t="s">
        <v>115</v>
      </c>
      <c r="C105" s="172" t="s">
        <v>195</v>
      </c>
      <c r="D105" s="168" t="s">
        <v>196</v>
      </c>
      <c r="E105" s="168" t="s">
        <v>103</v>
      </c>
      <c r="F105" s="169">
        <v>1</v>
      </c>
      <c r="G105" s="170"/>
      <c r="H105" s="170"/>
      <c r="I105" s="170">
        <f t="shared" si="18"/>
        <v>0</v>
      </c>
      <c r="J105" s="168">
        <f t="shared" si="19"/>
        <v>0</v>
      </c>
      <c r="K105" s="1">
        <f t="shared" si="20"/>
        <v>0</v>
      </c>
      <c r="L105" s="1"/>
      <c r="M105" s="1">
        <f t="shared" si="21"/>
        <v>0</v>
      </c>
      <c r="N105" s="1">
        <v>0</v>
      </c>
      <c r="O105" s="1"/>
      <c r="P105" s="167">
        <f t="shared" si="22"/>
        <v>0</v>
      </c>
      <c r="Q105" s="173"/>
      <c r="R105" s="173">
        <v>0</v>
      </c>
      <c r="S105" s="167">
        <f t="shared" si="23"/>
        <v>0</v>
      </c>
      <c r="X105">
        <v>0</v>
      </c>
      <c r="Z105">
        <v>0</v>
      </c>
    </row>
    <row r="106" spans="1:26" ht="35.1" customHeight="1">
      <c r="A106" s="171">
        <v>87</v>
      </c>
      <c r="B106" s="168" t="s">
        <v>115</v>
      </c>
      <c r="C106" s="172" t="s">
        <v>197</v>
      </c>
      <c r="D106" s="168" t="s">
        <v>198</v>
      </c>
      <c r="E106" s="168" t="s">
        <v>103</v>
      </c>
      <c r="F106" s="169">
        <v>1</v>
      </c>
      <c r="G106" s="170"/>
      <c r="H106" s="170"/>
      <c r="I106" s="170">
        <f t="shared" si="18"/>
        <v>0</v>
      </c>
      <c r="J106" s="168">
        <f t="shared" si="19"/>
        <v>0</v>
      </c>
      <c r="K106" s="1">
        <f t="shared" si="20"/>
        <v>0</v>
      </c>
      <c r="L106" s="1"/>
      <c r="M106" s="1">
        <f t="shared" si="21"/>
        <v>0</v>
      </c>
      <c r="N106" s="1">
        <v>0</v>
      </c>
      <c r="O106" s="1"/>
      <c r="P106" s="167">
        <f t="shared" si="22"/>
        <v>0</v>
      </c>
      <c r="Q106" s="173"/>
      <c r="R106" s="173">
        <v>0</v>
      </c>
      <c r="S106" s="167">
        <f t="shared" si="23"/>
        <v>0</v>
      </c>
      <c r="X106">
        <v>0</v>
      </c>
      <c r="Z106">
        <v>0</v>
      </c>
    </row>
    <row r="107" spans="1:26" ht="24.95" customHeight="1">
      <c r="A107" s="171">
        <v>88</v>
      </c>
      <c r="B107" s="168" t="s">
        <v>115</v>
      </c>
      <c r="C107" s="172">
        <v>7329565673</v>
      </c>
      <c r="D107" s="168" t="s">
        <v>199</v>
      </c>
      <c r="E107" s="168" t="s">
        <v>103</v>
      </c>
      <c r="F107" s="169">
        <v>2</v>
      </c>
      <c r="G107" s="170"/>
      <c r="H107" s="170"/>
      <c r="I107" s="170">
        <f t="shared" si="18"/>
        <v>0</v>
      </c>
      <c r="J107" s="168">
        <f t="shared" si="19"/>
        <v>0</v>
      </c>
      <c r="K107" s="1">
        <f t="shared" si="20"/>
        <v>0</v>
      </c>
      <c r="L107" s="1"/>
      <c r="M107" s="1">
        <f t="shared" si="21"/>
        <v>0</v>
      </c>
      <c r="N107" s="1">
        <v>0</v>
      </c>
      <c r="O107" s="1"/>
      <c r="P107" s="167">
        <f t="shared" si="22"/>
        <v>0</v>
      </c>
      <c r="Q107" s="173"/>
      <c r="R107" s="173">
        <v>0</v>
      </c>
      <c r="S107" s="167">
        <f t="shared" si="23"/>
        <v>0</v>
      </c>
      <c r="X107">
        <v>0</v>
      </c>
      <c r="Z107">
        <v>0</v>
      </c>
    </row>
    <row r="108" spans="1:26" ht="24.95" customHeight="1">
      <c r="A108" s="171">
        <v>89</v>
      </c>
      <c r="B108" s="168" t="s">
        <v>89</v>
      </c>
      <c r="C108" s="172">
        <v>3195900178</v>
      </c>
      <c r="D108" s="168" t="s">
        <v>200</v>
      </c>
      <c r="E108" s="168" t="s">
        <v>103</v>
      </c>
      <c r="F108" s="169">
        <v>1</v>
      </c>
      <c r="G108" s="170"/>
      <c r="H108" s="170"/>
      <c r="I108" s="170">
        <f t="shared" si="18"/>
        <v>0</v>
      </c>
      <c r="J108" s="168">
        <f t="shared" si="19"/>
        <v>0</v>
      </c>
      <c r="K108" s="1">
        <f t="shared" si="20"/>
        <v>0</v>
      </c>
      <c r="L108" s="1"/>
      <c r="M108" s="1">
        <f t="shared" si="21"/>
        <v>0</v>
      </c>
      <c r="N108" s="1">
        <v>0</v>
      </c>
      <c r="O108" s="1"/>
      <c r="P108" s="167">
        <f t="shared" si="22"/>
        <v>4.0000000000000001E-3</v>
      </c>
      <c r="Q108" s="173"/>
      <c r="R108" s="173">
        <v>4.45E-3</v>
      </c>
      <c r="S108" s="167">
        <f t="shared" si="23"/>
        <v>0</v>
      </c>
      <c r="X108">
        <v>0</v>
      </c>
      <c r="Z108">
        <v>0</v>
      </c>
    </row>
    <row r="109" spans="1:26" ht="24.95" customHeight="1">
      <c r="A109" s="171">
        <v>90</v>
      </c>
      <c r="B109" s="168" t="s">
        <v>118</v>
      </c>
      <c r="C109" s="172">
        <v>4847581998</v>
      </c>
      <c r="D109" s="168" t="s">
        <v>201</v>
      </c>
      <c r="E109" s="168" t="s">
        <v>103</v>
      </c>
      <c r="F109" s="169">
        <v>2</v>
      </c>
      <c r="G109" s="170"/>
      <c r="H109" s="170"/>
      <c r="I109" s="170">
        <f t="shared" si="18"/>
        <v>0</v>
      </c>
      <c r="J109" s="168">
        <f t="shared" si="19"/>
        <v>0</v>
      </c>
      <c r="K109" s="1">
        <f t="shared" si="20"/>
        <v>0</v>
      </c>
      <c r="L109" s="1"/>
      <c r="M109" s="1">
        <f t="shared" si="21"/>
        <v>0</v>
      </c>
      <c r="N109" s="1">
        <v>0</v>
      </c>
      <c r="O109" s="1"/>
      <c r="P109" s="167">
        <f t="shared" si="22"/>
        <v>0.12</v>
      </c>
      <c r="Q109" s="173"/>
      <c r="R109" s="173">
        <v>0.06</v>
      </c>
      <c r="S109" s="167">
        <f t="shared" si="23"/>
        <v>0</v>
      </c>
      <c r="X109">
        <v>0</v>
      </c>
      <c r="Z109">
        <v>0</v>
      </c>
    </row>
    <row r="110" spans="1:26" ht="24.95" customHeight="1">
      <c r="A110" s="171">
        <v>91</v>
      </c>
      <c r="B110" s="168" t="s">
        <v>118</v>
      </c>
      <c r="C110" s="172">
        <v>4847584467</v>
      </c>
      <c r="D110" s="168" t="s">
        <v>202</v>
      </c>
      <c r="E110" s="168" t="s">
        <v>103</v>
      </c>
      <c r="F110" s="169">
        <v>2</v>
      </c>
      <c r="G110" s="170"/>
      <c r="H110" s="170"/>
      <c r="I110" s="170">
        <f t="shared" si="18"/>
        <v>0</v>
      </c>
      <c r="J110" s="168">
        <f t="shared" si="19"/>
        <v>0</v>
      </c>
      <c r="K110" s="1">
        <f t="shared" si="20"/>
        <v>0</v>
      </c>
      <c r="L110" s="1"/>
      <c r="M110" s="1">
        <f t="shared" si="21"/>
        <v>0</v>
      </c>
      <c r="N110" s="1">
        <v>0</v>
      </c>
      <c r="O110" s="1"/>
      <c r="P110" s="167">
        <f t="shared" si="22"/>
        <v>0.12</v>
      </c>
      <c r="Q110" s="173"/>
      <c r="R110" s="173">
        <v>0.06</v>
      </c>
      <c r="S110" s="167">
        <f t="shared" si="23"/>
        <v>0</v>
      </c>
      <c r="X110">
        <v>0</v>
      </c>
      <c r="Z110">
        <v>0</v>
      </c>
    </row>
    <row r="111" spans="1:26" ht="24.95" customHeight="1">
      <c r="A111" s="171">
        <v>92</v>
      </c>
      <c r="B111" s="168" t="s">
        <v>118</v>
      </c>
      <c r="C111" s="172" t="s">
        <v>203</v>
      </c>
      <c r="D111" s="168" t="s">
        <v>204</v>
      </c>
      <c r="E111" s="168" t="s">
        <v>103</v>
      </c>
      <c r="F111" s="169">
        <v>1</v>
      </c>
      <c r="G111" s="170"/>
      <c r="H111" s="170"/>
      <c r="I111" s="170">
        <f t="shared" si="18"/>
        <v>0</v>
      </c>
      <c r="J111" s="168">
        <f t="shared" si="19"/>
        <v>0</v>
      </c>
      <c r="K111" s="1">
        <f t="shared" si="20"/>
        <v>0</v>
      </c>
      <c r="L111" s="1"/>
      <c r="M111" s="1">
        <f t="shared" si="21"/>
        <v>0</v>
      </c>
      <c r="N111" s="1">
        <v>0</v>
      </c>
      <c r="O111" s="1"/>
      <c r="P111" s="167">
        <f t="shared" si="22"/>
        <v>0.06</v>
      </c>
      <c r="Q111" s="173"/>
      <c r="R111" s="173">
        <v>0.06</v>
      </c>
      <c r="S111" s="167">
        <f t="shared" si="23"/>
        <v>0</v>
      </c>
      <c r="X111">
        <v>0</v>
      </c>
      <c r="Z111">
        <v>0</v>
      </c>
    </row>
    <row r="112" spans="1:26">
      <c r="A112" s="156"/>
      <c r="B112" s="156"/>
      <c r="C112" s="156"/>
      <c r="D112" s="156" t="s">
        <v>68</v>
      </c>
      <c r="E112" s="156"/>
      <c r="F112" s="167"/>
      <c r="G112" s="159">
        <f>ROUND((SUM(L74:L111))/1,2)</f>
        <v>0</v>
      </c>
      <c r="H112" s="159">
        <f>ROUND((SUM(M74:M111))/1,2)</f>
        <v>0</v>
      </c>
      <c r="I112" s="159">
        <f>ROUND((SUM(I74:I111))/1,2)</f>
        <v>0</v>
      </c>
      <c r="J112" s="156"/>
      <c r="K112" s="156"/>
      <c r="L112" s="156">
        <f>ROUND((SUM(L74:L111))/1,2)</f>
        <v>0</v>
      </c>
      <c r="M112" s="156">
        <f>ROUND((SUM(M74:M111))/1,2)</f>
        <v>0</v>
      </c>
      <c r="N112" s="156"/>
      <c r="O112" s="156"/>
      <c r="P112" s="174">
        <f>ROUND((SUM(P74:P111))/1,2)</f>
        <v>0.54</v>
      </c>
      <c r="Q112" s="153"/>
      <c r="R112" s="153"/>
      <c r="S112" s="174">
        <f>ROUND((SUM(S74:S111))/1,2)</f>
        <v>1.81</v>
      </c>
      <c r="T112" s="153"/>
      <c r="U112" s="153"/>
      <c r="V112" s="153"/>
      <c r="W112" s="153"/>
      <c r="X112" s="153"/>
      <c r="Y112" s="153"/>
      <c r="Z112" s="153"/>
    </row>
    <row r="113" spans="1:26">
      <c r="A113" s="1"/>
      <c r="B113" s="1"/>
      <c r="C113" s="1"/>
      <c r="D113" s="1"/>
      <c r="E113" s="1"/>
      <c r="F113" s="163"/>
      <c r="G113" s="149"/>
      <c r="H113" s="149"/>
      <c r="I113" s="149"/>
      <c r="J113" s="1"/>
      <c r="K113" s="1"/>
      <c r="L113" s="1"/>
      <c r="M113" s="1"/>
      <c r="N113" s="1"/>
      <c r="O113" s="1"/>
      <c r="P113" s="1"/>
      <c r="S113" s="1"/>
    </row>
    <row r="114" spans="1:26">
      <c r="A114" s="156"/>
      <c r="B114" s="156"/>
      <c r="C114" s="156"/>
      <c r="D114" s="156" t="s">
        <v>69</v>
      </c>
      <c r="E114" s="156"/>
      <c r="F114" s="167"/>
      <c r="G114" s="157"/>
      <c r="H114" s="157"/>
      <c r="I114" s="157"/>
      <c r="J114" s="156"/>
      <c r="K114" s="156"/>
      <c r="L114" s="156"/>
      <c r="M114" s="156"/>
      <c r="N114" s="156"/>
      <c r="O114" s="156"/>
      <c r="P114" s="156"/>
      <c r="Q114" s="153"/>
      <c r="R114" s="153"/>
      <c r="S114" s="156"/>
      <c r="T114" s="153"/>
      <c r="U114" s="153"/>
      <c r="V114" s="153"/>
      <c r="W114" s="153"/>
      <c r="X114" s="153"/>
      <c r="Y114" s="153"/>
      <c r="Z114" s="153"/>
    </row>
    <row r="115" spans="1:26" ht="24.95" customHeight="1">
      <c r="A115" s="171">
        <v>93</v>
      </c>
      <c r="B115" s="168" t="s">
        <v>205</v>
      </c>
      <c r="C115" s="172">
        <v>733111105</v>
      </c>
      <c r="D115" s="168" t="s">
        <v>206</v>
      </c>
      <c r="E115" s="168" t="s">
        <v>85</v>
      </c>
      <c r="F115" s="169">
        <v>12</v>
      </c>
      <c r="G115" s="170"/>
      <c r="H115" s="170"/>
      <c r="I115" s="170">
        <f t="shared" ref="I115:I137" si="24">ROUND(F115*(G115+H115),2)</f>
        <v>0</v>
      </c>
      <c r="J115" s="168">
        <f t="shared" ref="J115:J137" si="25">ROUND(F115*(N115),2)</f>
        <v>0</v>
      </c>
      <c r="K115" s="1">
        <f t="shared" ref="K115:K137" si="26">ROUND(F115*(O115),2)</f>
        <v>0</v>
      </c>
      <c r="L115" s="1"/>
      <c r="M115" s="1">
        <f t="shared" ref="M115:M137" si="27">ROUND(F115*(G115+H115),2)</f>
        <v>0</v>
      </c>
      <c r="N115" s="1">
        <v>0</v>
      </c>
      <c r="O115" s="1"/>
      <c r="P115" s="167">
        <f t="shared" ref="P115:P137" si="28">ROUND(F115*(R115),3)</f>
        <v>8.3000000000000004E-2</v>
      </c>
      <c r="Q115" s="173"/>
      <c r="R115" s="173">
        <v>6.9108316000000003E-3</v>
      </c>
      <c r="S115" s="167">
        <f t="shared" ref="S115:S137" si="29">ROUND(F115*(X115),3)</f>
        <v>0</v>
      </c>
      <c r="X115">
        <v>0</v>
      </c>
      <c r="Z115">
        <v>0</v>
      </c>
    </row>
    <row r="116" spans="1:26" ht="24.95" customHeight="1">
      <c r="A116" s="171">
        <v>94</v>
      </c>
      <c r="B116" s="168" t="s">
        <v>205</v>
      </c>
      <c r="C116" s="172">
        <v>733111106</v>
      </c>
      <c r="D116" s="168" t="s">
        <v>207</v>
      </c>
      <c r="E116" s="168" t="s">
        <v>85</v>
      </c>
      <c r="F116" s="169">
        <v>38</v>
      </c>
      <c r="G116" s="170"/>
      <c r="H116" s="170"/>
      <c r="I116" s="170">
        <f t="shared" si="24"/>
        <v>0</v>
      </c>
      <c r="J116" s="168">
        <f t="shared" si="25"/>
        <v>0</v>
      </c>
      <c r="K116" s="1">
        <f t="shared" si="26"/>
        <v>0</v>
      </c>
      <c r="L116" s="1"/>
      <c r="M116" s="1">
        <f t="shared" si="27"/>
        <v>0</v>
      </c>
      <c r="N116" s="1">
        <v>0</v>
      </c>
      <c r="O116" s="1"/>
      <c r="P116" s="167">
        <f t="shared" si="28"/>
        <v>0.29699999999999999</v>
      </c>
      <c r="Q116" s="173"/>
      <c r="R116" s="173">
        <v>7.8139400000000001E-3</v>
      </c>
      <c r="S116" s="167">
        <f t="shared" si="29"/>
        <v>0</v>
      </c>
      <c r="X116">
        <v>0</v>
      </c>
      <c r="Z116">
        <v>0</v>
      </c>
    </row>
    <row r="117" spans="1:26" ht="24.95" customHeight="1">
      <c r="A117" s="171">
        <v>95</v>
      </c>
      <c r="B117" s="168" t="s">
        <v>205</v>
      </c>
      <c r="C117" s="172">
        <v>733113116</v>
      </c>
      <c r="D117" s="168" t="s">
        <v>208</v>
      </c>
      <c r="E117" s="168" t="s">
        <v>103</v>
      </c>
      <c r="F117" s="169">
        <v>8</v>
      </c>
      <c r="G117" s="170"/>
      <c r="H117" s="170"/>
      <c r="I117" s="170">
        <f t="shared" si="24"/>
        <v>0</v>
      </c>
      <c r="J117" s="168">
        <f t="shared" si="25"/>
        <v>0</v>
      </c>
      <c r="K117" s="1">
        <f t="shared" si="26"/>
        <v>0</v>
      </c>
      <c r="L117" s="1"/>
      <c r="M117" s="1">
        <f t="shared" si="27"/>
        <v>0</v>
      </c>
      <c r="N117" s="1">
        <v>0</v>
      </c>
      <c r="O117" s="1"/>
      <c r="P117" s="167">
        <f t="shared" si="28"/>
        <v>0</v>
      </c>
      <c r="Q117" s="173"/>
      <c r="R117" s="173">
        <v>0</v>
      </c>
      <c r="S117" s="167">
        <f t="shared" si="29"/>
        <v>0</v>
      </c>
      <c r="X117">
        <v>0</v>
      </c>
      <c r="Z117">
        <v>0</v>
      </c>
    </row>
    <row r="118" spans="1:26" ht="24.95" customHeight="1">
      <c r="A118" s="171">
        <v>96</v>
      </c>
      <c r="B118" s="168" t="s">
        <v>205</v>
      </c>
      <c r="C118" s="172">
        <v>733121125</v>
      </c>
      <c r="D118" s="168" t="s">
        <v>209</v>
      </c>
      <c r="E118" s="168" t="s">
        <v>85</v>
      </c>
      <c r="F118" s="169">
        <v>32</v>
      </c>
      <c r="G118" s="170"/>
      <c r="H118" s="170"/>
      <c r="I118" s="170">
        <f t="shared" si="24"/>
        <v>0</v>
      </c>
      <c r="J118" s="168">
        <f t="shared" si="25"/>
        <v>0</v>
      </c>
      <c r="K118" s="1">
        <f t="shared" si="26"/>
        <v>0</v>
      </c>
      <c r="L118" s="1"/>
      <c r="M118" s="1">
        <f t="shared" si="27"/>
        <v>0</v>
      </c>
      <c r="N118" s="1">
        <v>0</v>
      </c>
      <c r="O118" s="1"/>
      <c r="P118" s="167">
        <f t="shared" si="28"/>
        <v>0.41599999999999998</v>
      </c>
      <c r="Q118" s="173"/>
      <c r="R118" s="173">
        <v>1.30014204E-2</v>
      </c>
      <c r="S118" s="167">
        <f t="shared" si="29"/>
        <v>0</v>
      </c>
      <c r="X118">
        <v>0</v>
      </c>
      <c r="Z118">
        <v>0</v>
      </c>
    </row>
    <row r="119" spans="1:26" ht="24.95" customHeight="1">
      <c r="A119" s="171">
        <v>97</v>
      </c>
      <c r="B119" s="168" t="s">
        <v>205</v>
      </c>
      <c r="C119" s="172">
        <v>733123125</v>
      </c>
      <c r="D119" s="168" t="s">
        <v>210</v>
      </c>
      <c r="E119" s="168" t="s">
        <v>103</v>
      </c>
      <c r="F119" s="169">
        <v>4</v>
      </c>
      <c r="G119" s="170"/>
      <c r="H119" s="170"/>
      <c r="I119" s="170">
        <f t="shared" si="24"/>
        <v>0</v>
      </c>
      <c r="J119" s="168">
        <f t="shared" si="25"/>
        <v>0</v>
      </c>
      <c r="K119" s="1">
        <f t="shared" si="26"/>
        <v>0</v>
      </c>
      <c r="L119" s="1"/>
      <c r="M119" s="1">
        <f t="shared" si="27"/>
        <v>0</v>
      </c>
      <c r="N119" s="1">
        <v>0</v>
      </c>
      <c r="O119" s="1"/>
      <c r="P119" s="167">
        <f t="shared" si="28"/>
        <v>0</v>
      </c>
      <c r="Q119" s="173"/>
      <c r="R119" s="173">
        <v>0</v>
      </c>
      <c r="S119" s="167">
        <f t="shared" si="29"/>
        <v>0</v>
      </c>
      <c r="X119">
        <v>0</v>
      </c>
      <c r="Z119">
        <v>0</v>
      </c>
    </row>
    <row r="120" spans="1:26" ht="24.95" customHeight="1">
      <c r="A120" s="171">
        <v>98</v>
      </c>
      <c r="B120" s="168" t="s">
        <v>205</v>
      </c>
      <c r="C120" s="172">
        <v>733124122</v>
      </c>
      <c r="D120" s="168" t="s">
        <v>211</v>
      </c>
      <c r="E120" s="168" t="s">
        <v>103</v>
      </c>
      <c r="F120" s="169">
        <v>4</v>
      </c>
      <c r="G120" s="170"/>
      <c r="H120" s="170"/>
      <c r="I120" s="170">
        <f t="shared" si="24"/>
        <v>0</v>
      </c>
      <c r="J120" s="168">
        <f t="shared" si="25"/>
        <v>0</v>
      </c>
      <c r="K120" s="1">
        <f t="shared" si="26"/>
        <v>0</v>
      </c>
      <c r="L120" s="1"/>
      <c r="M120" s="1">
        <f t="shared" si="27"/>
        <v>0</v>
      </c>
      <c r="N120" s="1">
        <v>0</v>
      </c>
      <c r="O120" s="1"/>
      <c r="P120" s="167">
        <f t="shared" si="28"/>
        <v>0.01</v>
      </c>
      <c r="Q120" s="173"/>
      <c r="R120" s="173">
        <v>2.3983400000000001E-3</v>
      </c>
      <c r="S120" s="167">
        <f t="shared" si="29"/>
        <v>0</v>
      </c>
      <c r="X120">
        <v>0</v>
      </c>
      <c r="Z120">
        <v>0</v>
      </c>
    </row>
    <row r="121" spans="1:26" ht="24.95" customHeight="1">
      <c r="A121" s="171">
        <v>99</v>
      </c>
      <c r="B121" s="168" t="s">
        <v>205</v>
      </c>
      <c r="C121" s="172">
        <v>733190217</v>
      </c>
      <c r="D121" s="168" t="s">
        <v>212</v>
      </c>
      <c r="E121" s="168" t="s">
        <v>85</v>
      </c>
      <c r="F121" s="169">
        <v>82</v>
      </c>
      <c r="G121" s="170"/>
      <c r="H121" s="170"/>
      <c r="I121" s="170">
        <f t="shared" si="24"/>
        <v>0</v>
      </c>
      <c r="J121" s="168">
        <f t="shared" si="25"/>
        <v>0</v>
      </c>
      <c r="K121" s="1">
        <f t="shared" si="26"/>
        <v>0</v>
      </c>
      <c r="L121" s="1"/>
      <c r="M121" s="1">
        <f t="shared" si="27"/>
        <v>0</v>
      </c>
      <c r="N121" s="1">
        <v>0</v>
      </c>
      <c r="O121" s="1"/>
      <c r="P121" s="167">
        <f t="shared" si="28"/>
        <v>0</v>
      </c>
      <c r="Q121" s="173"/>
      <c r="R121" s="173">
        <v>0</v>
      </c>
      <c r="S121" s="167">
        <f t="shared" si="29"/>
        <v>0</v>
      </c>
      <c r="X121">
        <v>0</v>
      </c>
      <c r="Z121">
        <v>0</v>
      </c>
    </row>
    <row r="122" spans="1:26" ht="24.95" customHeight="1">
      <c r="A122" s="171">
        <v>100</v>
      </c>
      <c r="B122" s="168" t="s">
        <v>205</v>
      </c>
      <c r="C122" s="172">
        <v>998733201</v>
      </c>
      <c r="D122" s="168" t="s">
        <v>213</v>
      </c>
      <c r="E122" s="168" t="s">
        <v>135</v>
      </c>
      <c r="F122" s="169"/>
      <c r="G122" s="175"/>
      <c r="H122" s="175"/>
      <c r="I122" s="175">
        <f t="shared" si="24"/>
        <v>0</v>
      </c>
      <c r="J122" s="168">
        <f t="shared" si="25"/>
        <v>0</v>
      </c>
      <c r="K122" s="1">
        <f t="shared" si="26"/>
        <v>0</v>
      </c>
      <c r="L122" s="1"/>
      <c r="M122" s="1">
        <f t="shared" si="27"/>
        <v>0</v>
      </c>
      <c r="N122" s="1">
        <v>0</v>
      </c>
      <c r="O122" s="1"/>
      <c r="P122" s="167">
        <f t="shared" si="28"/>
        <v>0</v>
      </c>
      <c r="Q122" s="173"/>
      <c r="R122" s="173">
        <v>0</v>
      </c>
      <c r="S122" s="167">
        <f t="shared" si="29"/>
        <v>0</v>
      </c>
      <c r="X122">
        <v>0</v>
      </c>
      <c r="Z122">
        <v>0</v>
      </c>
    </row>
    <row r="123" spans="1:26" ht="24.95" customHeight="1">
      <c r="A123" s="171">
        <v>101</v>
      </c>
      <c r="B123" s="168" t="s">
        <v>214</v>
      </c>
      <c r="C123" s="172">
        <v>733110806</v>
      </c>
      <c r="D123" s="168" t="s">
        <v>215</v>
      </c>
      <c r="E123" s="168" t="s">
        <v>85</v>
      </c>
      <c r="F123" s="169">
        <v>70</v>
      </c>
      <c r="G123" s="170"/>
      <c r="H123" s="170"/>
      <c r="I123" s="170">
        <f t="shared" si="24"/>
        <v>0</v>
      </c>
      <c r="J123" s="168">
        <f t="shared" si="25"/>
        <v>0</v>
      </c>
      <c r="K123" s="1">
        <f t="shared" si="26"/>
        <v>0</v>
      </c>
      <c r="L123" s="1"/>
      <c r="M123" s="1">
        <f t="shared" si="27"/>
        <v>0</v>
      </c>
      <c r="N123" s="1">
        <v>0</v>
      </c>
      <c r="O123" s="1"/>
      <c r="P123" s="167">
        <f t="shared" si="28"/>
        <v>1E-3</v>
      </c>
      <c r="Q123" s="173"/>
      <c r="R123" s="173">
        <v>2.016E-5</v>
      </c>
      <c r="S123" s="167">
        <f t="shared" si="29"/>
        <v>0.21</v>
      </c>
      <c r="X123">
        <v>3.0000000000000001E-3</v>
      </c>
      <c r="Z123">
        <v>0</v>
      </c>
    </row>
    <row r="124" spans="1:26" ht="24.95" customHeight="1">
      <c r="A124" s="171">
        <v>102</v>
      </c>
      <c r="B124" s="168" t="s">
        <v>214</v>
      </c>
      <c r="C124" s="172">
        <v>733110808</v>
      </c>
      <c r="D124" s="168" t="s">
        <v>216</v>
      </c>
      <c r="E124" s="168" t="s">
        <v>85</v>
      </c>
      <c r="F124" s="169">
        <v>70</v>
      </c>
      <c r="G124" s="170"/>
      <c r="H124" s="170"/>
      <c r="I124" s="170">
        <f t="shared" si="24"/>
        <v>0</v>
      </c>
      <c r="J124" s="168">
        <f t="shared" si="25"/>
        <v>0</v>
      </c>
      <c r="K124" s="1">
        <f t="shared" si="26"/>
        <v>0</v>
      </c>
      <c r="L124" s="1"/>
      <c r="M124" s="1">
        <f t="shared" si="27"/>
        <v>0</v>
      </c>
      <c r="N124" s="1">
        <v>0</v>
      </c>
      <c r="O124" s="1"/>
      <c r="P124" s="167">
        <f t="shared" si="28"/>
        <v>4.0000000000000001E-3</v>
      </c>
      <c r="Q124" s="173"/>
      <c r="R124" s="173">
        <v>5.0500000000000001E-5</v>
      </c>
      <c r="S124" s="167">
        <f t="shared" si="29"/>
        <v>0.35</v>
      </c>
      <c r="X124">
        <v>5.0000000000000001E-3</v>
      </c>
      <c r="Z124">
        <v>0</v>
      </c>
    </row>
    <row r="125" spans="1:26" ht="24.95" customHeight="1">
      <c r="A125" s="171">
        <v>103</v>
      </c>
      <c r="B125" s="168" t="s">
        <v>214</v>
      </c>
      <c r="C125" s="172">
        <v>733120832</v>
      </c>
      <c r="D125" s="168" t="s">
        <v>217</v>
      </c>
      <c r="E125" s="168" t="s">
        <v>85</v>
      </c>
      <c r="F125" s="169">
        <v>60</v>
      </c>
      <c r="G125" s="170"/>
      <c r="H125" s="170"/>
      <c r="I125" s="170">
        <f t="shared" si="24"/>
        <v>0</v>
      </c>
      <c r="J125" s="168">
        <f t="shared" si="25"/>
        <v>0</v>
      </c>
      <c r="K125" s="1">
        <f t="shared" si="26"/>
        <v>0</v>
      </c>
      <c r="L125" s="1"/>
      <c r="M125" s="1">
        <f t="shared" si="27"/>
        <v>0</v>
      </c>
      <c r="N125" s="1">
        <v>0</v>
      </c>
      <c r="O125" s="1"/>
      <c r="P125" s="167">
        <f t="shared" si="28"/>
        <v>6.0000000000000001E-3</v>
      </c>
      <c r="Q125" s="173"/>
      <c r="R125" s="173">
        <v>1.01E-4</v>
      </c>
      <c r="S125" s="167">
        <f t="shared" si="29"/>
        <v>0.78</v>
      </c>
      <c r="X125">
        <v>1.2999999999999999E-2</v>
      </c>
      <c r="Z125">
        <v>0</v>
      </c>
    </row>
    <row r="126" spans="1:26" ht="24.95" customHeight="1">
      <c r="A126" s="171">
        <v>104</v>
      </c>
      <c r="B126" s="168" t="s">
        <v>214</v>
      </c>
      <c r="C126" s="172">
        <v>733193810</v>
      </c>
      <c r="D126" s="168" t="s">
        <v>218</v>
      </c>
      <c r="E126" s="168" t="s">
        <v>103</v>
      </c>
      <c r="F126" s="169">
        <v>5</v>
      </c>
      <c r="G126" s="170"/>
      <c r="H126" s="170"/>
      <c r="I126" s="170">
        <f t="shared" si="24"/>
        <v>0</v>
      </c>
      <c r="J126" s="168">
        <f t="shared" si="25"/>
        <v>0</v>
      </c>
      <c r="K126" s="1">
        <f t="shared" si="26"/>
        <v>0</v>
      </c>
      <c r="L126" s="1"/>
      <c r="M126" s="1">
        <f t="shared" si="27"/>
        <v>0</v>
      </c>
      <c r="N126" s="1">
        <v>0</v>
      </c>
      <c r="O126" s="1"/>
      <c r="P126" s="167">
        <f t="shared" si="28"/>
        <v>0</v>
      </c>
      <c r="Q126" s="173"/>
      <c r="R126" s="173">
        <v>2.162E-5</v>
      </c>
      <c r="S126" s="167">
        <f t="shared" si="29"/>
        <v>0.01</v>
      </c>
      <c r="X126">
        <v>2E-3</v>
      </c>
      <c r="Z126">
        <v>0</v>
      </c>
    </row>
    <row r="127" spans="1:26" ht="24.95" customHeight="1">
      <c r="A127" s="171">
        <v>105</v>
      </c>
      <c r="B127" s="168" t="s">
        <v>214</v>
      </c>
      <c r="C127" s="172">
        <v>733890801</v>
      </c>
      <c r="D127" s="168" t="s">
        <v>219</v>
      </c>
      <c r="E127" s="168" t="s">
        <v>141</v>
      </c>
      <c r="F127" s="169">
        <v>0.5</v>
      </c>
      <c r="G127" s="170"/>
      <c r="H127" s="170"/>
      <c r="I127" s="170">
        <f t="shared" si="24"/>
        <v>0</v>
      </c>
      <c r="J127" s="168">
        <f t="shared" si="25"/>
        <v>0</v>
      </c>
      <c r="K127" s="1">
        <f t="shared" si="26"/>
        <v>0</v>
      </c>
      <c r="L127" s="1"/>
      <c r="M127" s="1">
        <f t="shared" si="27"/>
        <v>0</v>
      </c>
      <c r="N127" s="1">
        <v>0</v>
      </c>
      <c r="O127" s="1"/>
      <c r="P127" s="167">
        <f t="shared" si="28"/>
        <v>0</v>
      </c>
      <c r="Q127" s="173"/>
      <c r="R127" s="173">
        <v>0</v>
      </c>
      <c r="S127" s="167">
        <f t="shared" si="29"/>
        <v>0</v>
      </c>
      <c r="X127">
        <v>0</v>
      </c>
      <c r="Z127">
        <v>0</v>
      </c>
    </row>
    <row r="128" spans="1:26" ht="24.95" customHeight="1">
      <c r="A128" s="171">
        <v>106</v>
      </c>
      <c r="B128" s="168" t="s">
        <v>120</v>
      </c>
      <c r="C128" s="172">
        <v>5517400360</v>
      </c>
      <c r="D128" s="168" t="s">
        <v>220</v>
      </c>
      <c r="E128" s="168" t="s">
        <v>103</v>
      </c>
      <c r="F128" s="169">
        <v>1</v>
      </c>
      <c r="G128" s="170"/>
      <c r="H128" s="170"/>
      <c r="I128" s="170">
        <f t="shared" si="24"/>
        <v>0</v>
      </c>
      <c r="J128" s="168">
        <f t="shared" si="25"/>
        <v>0</v>
      </c>
      <c r="K128" s="1">
        <f t="shared" si="26"/>
        <v>0</v>
      </c>
      <c r="L128" s="1"/>
      <c r="M128" s="1">
        <f t="shared" si="27"/>
        <v>0</v>
      </c>
      <c r="N128" s="1">
        <v>0</v>
      </c>
      <c r="O128" s="1"/>
      <c r="P128" s="167">
        <f t="shared" si="28"/>
        <v>0</v>
      </c>
      <c r="Q128" s="173"/>
      <c r="R128" s="173">
        <v>2.0000000000000001E-4</v>
      </c>
      <c r="S128" s="167">
        <f t="shared" si="29"/>
        <v>0</v>
      </c>
      <c r="X128">
        <v>0</v>
      </c>
      <c r="Z128">
        <v>0</v>
      </c>
    </row>
    <row r="129" spans="1:26" ht="24.95" customHeight="1">
      <c r="A129" s="171">
        <v>107</v>
      </c>
      <c r="B129" s="168" t="s">
        <v>120</v>
      </c>
      <c r="C129" s="172">
        <v>5517400390</v>
      </c>
      <c r="D129" s="168" t="s">
        <v>221</v>
      </c>
      <c r="E129" s="168" t="s">
        <v>103</v>
      </c>
      <c r="F129" s="169">
        <v>1</v>
      </c>
      <c r="G129" s="170"/>
      <c r="H129" s="170"/>
      <c r="I129" s="170">
        <f t="shared" si="24"/>
        <v>0</v>
      </c>
      <c r="J129" s="168">
        <f t="shared" si="25"/>
        <v>0</v>
      </c>
      <c r="K129" s="1">
        <f t="shared" si="26"/>
        <v>0</v>
      </c>
      <c r="L129" s="1"/>
      <c r="M129" s="1">
        <f t="shared" si="27"/>
        <v>0</v>
      </c>
      <c r="N129" s="1">
        <v>0</v>
      </c>
      <c r="O129" s="1"/>
      <c r="P129" s="167">
        <f t="shared" si="28"/>
        <v>0</v>
      </c>
      <c r="Q129" s="173"/>
      <c r="R129" s="173">
        <v>1E-4</v>
      </c>
      <c r="S129" s="167">
        <f t="shared" si="29"/>
        <v>0</v>
      </c>
      <c r="X129">
        <v>0</v>
      </c>
      <c r="Z129">
        <v>0</v>
      </c>
    </row>
    <row r="130" spans="1:26" ht="24.95" customHeight="1">
      <c r="A130" s="171">
        <v>108</v>
      </c>
      <c r="B130" s="168" t="s">
        <v>120</v>
      </c>
      <c r="C130" s="172">
        <v>5517400400</v>
      </c>
      <c r="D130" s="168" t="s">
        <v>222</v>
      </c>
      <c r="E130" s="168" t="s">
        <v>103</v>
      </c>
      <c r="F130" s="169">
        <v>2</v>
      </c>
      <c r="G130" s="170"/>
      <c r="H130" s="170"/>
      <c r="I130" s="170">
        <f t="shared" si="24"/>
        <v>0</v>
      </c>
      <c r="J130" s="168">
        <f t="shared" si="25"/>
        <v>0</v>
      </c>
      <c r="K130" s="1">
        <f t="shared" si="26"/>
        <v>0</v>
      </c>
      <c r="L130" s="1"/>
      <c r="M130" s="1">
        <f t="shared" si="27"/>
        <v>0</v>
      </c>
      <c r="N130" s="1">
        <v>0</v>
      </c>
      <c r="O130" s="1"/>
      <c r="P130" s="167">
        <f t="shared" si="28"/>
        <v>0</v>
      </c>
      <c r="Q130" s="173"/>
      <c r="R130" s="173">
        <v>1E-4</v>
      </c>
      <c r="S130" s="167">
        <f t="shared" si="29"/>
        <v>0</v>
      </c>
      <c r="X130">
        <v>0</v>
      </c>
      <c r="Z130">
        <v>0</v>
      </c>
    </row>
    <row r="131" spans="1:26" ht="24.95" customHeight="1">
      <c r="A131" s="171">
        <v>109</v>
      </c>
      <c r="B131" s="168" t="s">
        <v>120</v>
      </c>
      <c r="C131" s="172">
        <v>5517400420</v>
      </c>
      <c r="D131" s="168" t="s">
        <v>223</v>
      </c>
      <c r="E131" s="168" t="s">
        <v>103</v>
      </c>
      <c r="F131" s="169">
        <v>2</v>
      </c>
      <c r="G131" s="170"/>
      <c r="H131" s="170"/>
      <c r="I131" s="170">
        <f t="shared" si="24"/>
        <v>0</v>
      </c>
      <c r="J131" s="168">
        <f t="shared" si="25"/>
        <v>0</v>
      </c>
      <c r="K131" s="1">
        <f t="shared" si="26"/>
        <v>0</v>
      </c>
      <c r="L131" s="1"/>
      <c r="M131" s="1">
        <f t="shared" si="27"/>
        <v>0</v>
      </c>
      <c r="N131" s="1">
        <v>0</v>
      </c>
      <c r="O131" s="1"/>
      <c r="P131" s="167">
        <f t="shared" si="28"/>
        <v>0</v>
      </c>
      <c r="Q131" s="173"/>
      <c r="R131" s="173">
        <v>2.0000000000000001E-4</v>
      </c>
      <c r="S131" s="167">
        <f t="shared" si="29"/>
        <v>0</v>
      </c>
      <c r="X131">
        <v>0</v>
      </c>
      <c r="Z131">
        <v>0</v>
      </c>
    </row>
    <row r="132" spans="1:26" ht="24.95" customHeight="1">
      <c r="A132" s="171">
        <v>110</v>
      </c>
      <c r="B132" s="168" t="s">
        <v>120</v>
      </c>
      <c r="C132" s="172">
        <v>5517400560</v>
      </c>
      <c r="D132" s="168" t="s">
        <v>224</v>
      </c>
      <c r="E132" s="168" t="s">
        <v>103</v>
      </c>
      <c r="F132" s="169">
        <v>2</v>
      </c>
      <c r="G132" s="170"/>
      <c r="H132" s="170"/>
      <c r="I132" s="170">
        <f t="shared" si="24"/>
        <v>0</v>
      </c>
      <c r="J132" s="168">
        <f t="shared" si="25"/>
        <v>0</v>
      </c>
      <c r="K132" s="1">
        <f t="shared" si="26"/>
        <v>0</v>
      </c>
      <c r="L132" s="1"/>
      <c r="M132" s="1">
        <f t="shared" si="27"/>
        <v>0</v>
      </c>
      <c r="N132" s="1">
        <v>0</v>
      </c>
      <c r="O132" s="1"/>
      <c r="P132" s="167">
        <f t="shared" si="28"/>
        <v>0</v>
      </c>
      <c r="Q132" s="173"/>
      <c r="R132" s="173">
        <v>2.0000000000000001E-4</v>
      </c>
      <c r="S132" s="167">
        <f t="shared" si="29"/>
        <v>0</v>
      </c>
      <c r="X132">
        <v>0</v>
      </c>
      <c r="Z132">
        <v>0</v>
      </c>
    </row>
    <row r="133" spans="1:26" ht="24.95" customHeight="1">
      <c r="A133" s="171">
        <v>111</v>
      </c>
      <c r="B133" s="168" t="s">
        <v>120</v>
      </c>
      <c r="C133" s="172">
        <v>5517400630</v>
      </c>
      <c r="D133" s="168" t="s">
        <v>225</v>
      </c>
      <c r="E133" s="168" t="s">
        <v>103</v>
      </c>
      <c r="F133" s="169">
        <v>3</v>
      </c>
      <c r="G133" s="170"/>
      <c r="H133" s="170"/>
      <c r="I133" s="170">
        <f t="shared" si="24"/>
        <v>0</v>
      </c>
      <c r="J133" s="168">
        <f t="shared" si="25"/>
        <v>0</v>
      </c>
      <c r="K133" s="1">
        <f t="shared" si="26"/>
        <v>0</v>
      </c>
      <c r="L133" s="1"/>
      <c r="M133" s="1">
        <f t="shared" si="27"/>
        <v>0</v>
      </c>
      <c r="N133" s="1">
        <v>0</v>
      </c>
      <c r="O133" s="1"/>
      <c r="P133" s="167">
        <f t="shared" si="28"/>
        <v>1E-3</v>
      </c>
      <c r="Q133" s="173"/>
      <c r="R133" s="173">
        <v>2.0000000000000001E-4</v>
      </c>
      <c r="S133" s="167">
        <f t="shared" si="29"/>
        <v>0</v>
      </c>
      <c r="X133">
        <v>0</v>
      </c>
      <c r="Z133">
        <v>0</v>
      </c>
    </row>
    <row r="134" spans="1:26" ht="24.95" customHeight="1">
      <c r="A134" s="171">
        <v>112</v>
      </c>
      <c r="B134" s="168" t="s">
        <v>120</v>
      </c>
      <c r="C134" s="172">
        <v>5517401570</v>
      </c>
      <c r="D134" s="168" t="s">
        <v>226</v>
      </c>
      <c r="E134" s="168" t="s">
        <v>103</v>
      </c>
      <c r="F134" s="169">
        <v>8</v>
      </c>
      <c r="G134" s="170"/>
      <c r="H134" s="170"/>
      <c r="I134" s="170">
        <f t="shared" si="24"/>
        <v>0</v>
      </c>
      <c r="J134" s="168">
        <f t="shared" si="25"/>
        <v>0</v>
      </c>
      <c r="K134" s="1">
        <f t="shared" si="26"/>
        <v>0</v>
      </c>
      <c r="L134" s="1"/>
      <c r="M134" s="1">
        <f t="shared" si="27"/>
        <v>0</v>
      </c>
      <c r="N134" s="1">
        <v>0</v>
      </c>
      <c r="O134" s="1"/>
      <c r="P134" s="167">
        <f t="shared" si="28"/>
        <v>1E-3</v>
      </c>
      <c r="Q134" s="173"/>
      <c r="R134" s="173">
        <v>1E-4</v>
      </c>
      <c r="S134" s="167">
        <f t="shared" si="29"/>
        <v>0</v>
      </c>
      <c r="X134">
        <v>0</v>
      </c>
      <c r="Z134">
        <v>0</v>
      </c>
    </row>
    <row r="135" spans="1:26" ht="24.95" customHeight="1">
      <c r="A135" s="171">
        <v>113</v>
      </c>
      <c r="B135" s="168" t="s">
        <v>120</v>
      </c>
      <c r="C135" s="172">
        <v>5517401580</v>
      </c>
      <c r="D135" s="168" t="s">
        <v>227</v>
      </c>
      <c r="E135" s="168" t="s">
        <v>103</v>
      </c>
      <c r="F135" s="169">
        <v>1</v>
      </c>
      <c r="G135" s="170"/>
      <c r="H135" s="170"/>
      <c r="I135" s="170">
        <f t="shared" si="24"/>
        <v>0</v>
      </c>
      <c r="J135" s="168">
        <f t="shared" si="25"/>
        <v>0</v>
      </c>
      <c r="K135" s="1">
        <f t="shared" si="26"/>
        <v>0</v>
      </c>
      <c r="L135" s="1"/>
      <c r="M135" s="1">
        <f t="shared" si="27"/>
        <v>0</v>
      </c>
      <c r="N135" s="1">
        <v>0</v>
      </c>
      <c r="O135" s="1"/>
      <c r="P135" s="167">
        <f t="shared" si="28"/>
        <v>0</v>
      </c>
      <c r="Q135" s="173"/>
      <c r="R135" s="173">
        <v>1E-4</v>
      </c>
      <c r="S135" s="167">
        <f t="shared" si="29"/>
        <v>0</v>
      </c>
      <c r="X135">
        <v>0</v>
      </c>
      <c r="Z135">
        <v>0</v>
      </c>
    </row>
    <row r="136" spans="1:26" ht="24.95" customHeight="1">
      <c r="A136" s="171">
        <v>114</v>
      </c>
      <c r="B136" s="168" t="s">
        <v>120</v>
      </c>
      <c r="C136" s="172">
        <v>5518100524</v>
      </c>
      <c r="D136" s="168" t="s">
        <v>228</v>
      </c>
      <c r="E136" s="168" t="s">
        <v>103</v>
      </c>
      <c r="F136" s="169">
        <v>7</v>
      </c>
      <c r="G136" s="170"/>
      <c r="H136" s="170"/>
      <c r="I136" s="170">
        <f t="shared" si="24"/>
        <v>0</v>
      </c>
      <c r="J136" s="168">
        <f t="shared" si="25"/>
        <v>0</v>
      </c>
      <c r="K136" s="1">
        <f t="shared" si="26"/>
        <v>0</v>
      </c>
      <c r="L136" s="1"/>
      <c r="M136" s="1">
        <f t="shared" si="27"/>
        <v>0</v>
      </c>
      <c r="N136" s="1">
        <v>0</v>
      </c>
      <c r="O136" s="1"/>
      <c r="P136" s="167">
        <f t="shared" si="28"/>
        <v>4.0000000000000001E-3</v>
      </c>
      <c r="Q136" s="173"/>
      <c r="R136" s="173">
        <v>6.3756512678013195E-4</v>
      </c>
      <c r="S136" s="167">
        <f t="shared" si="29"/>
        <v>0</v>
      </c>
      <c r="X136">
        <v>0</v>
      </c>
      <c r="Z136">
        <v>0</v>
      </c>
    </row>
    <row r="137" spans="1:26" ht="24.95" customHeight="1">
      <c r="A137" s="171">
        <v>115</v>
      </c>
      <c r="B137" s="168" t="s">
        <v>120</v>
      </c>
      <c r="C137" s="172">
        <v>5518200410</v>
      </c>
      <c r="D137" s="168" t="s">
        <v>229</v>
      </c>
      <c r="E137" s="168" t="s">
        <v>103</v>
      </c>
      <c r="F137" s="169">
        <v>3</v>
      </c>
      <c r="G137" s="170"/>
      <c r="H137" s="170"/>
      <c r="I137" s="170">
        <f t="shared" si="24"/>
        <v>0</v>
      </c>
      <c r="J137" s="168">
        <f t="shared" si="25"/>
        <v>0</v>
      </c>
      <c r="K137" s="1">
        <f t="shared" si="26"/>
        <v>0</v>
      </c>
      <c r="L137" s="1"/>
      <c r="M137" s="1">
        <f t="shared" si="27"/>
        <v>0</v>
      </c>
      <c r="N137" s="1">
        <v>0</v>
      </c>
      <c r="O137" s="1"/>
      <c r="P137" s="167">
        <f t="shared" si="28"/>
        <v>0.17399999999999999</v>
      </c>
      <c r="Q137" s="173"/>
      <c r="R137" s="173">
        <v>5.79753456238103E-2</v>
      </c>
      <c r="S137" s="167">
        <f t="shared" si="29"/>
        <v>0</v>
      </c>
      <c r="X137">
        <v>0</v>
      </c>
      <c r="Z137">
        <v>0</v>
      </c>
    </row>
    <row r="138" spans="1:26">
      <c r="A138" s="156"/>
      <c r="B138" s="156"/>
      <c r="C138" s="156"/>
      <c r="D138" s="156" t="s">
        <v>69</v>
      </c>
      <c r="E138" s="156"/>
      <c r="F138" s="167"/>
      <c r="G138" s="159">
        <f>ROUND((SUM(L114:L137))/1,2)</f>
        <v>0</v>
      </c>
      <c r="H138" s="159">
        <f>ROUND((SUM(M114:M137))/1,2)</f>
        <v>0</v>
      </c>
      <c r="I138" s="159">
        <f>ROUND((SUM(I114:I137))/1,2)</f>
        <v>0</v>
      </c>
      <c r="J138" s="156"/>
      <c r="K138" s="156"/>
      <c r="L138" s="156">
        <f>ROUND((SUM(L114:L137))/1,2)</f>
        <v>0</v>
      </c>
      <c r="M138" s="156">
        <f>ROUND((SUM(M114:M137))/1,2)</f>
        <v>0</v>
      </c>
      <c r="N138" s="156"/>
      <c r="O138" s="156"/>
      <c r="P138" s="174">
        <f>ROUND((SUM(P114:P137))/1,2)</f>
        <v>1</v>
      </c>
      <c r="Q138" s="153"/>
      <c r="R138" s="153"/>
      <c r="S138" s="174">
        <f>ROUND((SUM(S114:S137))/1,2)</f>
        <v>1.35</v>
      </c>
      <c r="T138" s="153"/>
      <c r="U138" s="153"/>
      <c r="V138" s="153"/>
      <c r="W138" s="153"/>
      <c r="X138" s="153"/>
      <c r="Y138" s="153"/>
      <c r="Z138" s="153"/>
    </row>
    <row r="139" spans="1:26">
      <c r="A139" s="1"/>
      <c r="B139" s="1"/>
      <c r="C139" s="1"/>
      <c r="D139" s="1"/>
      <c r="E139" s="1"/>
      <c r="F139" s="163"/>
      <c r="G139" s="149"/>
      <c r="H139" s="149"/>
      <c r="I139" s="149"/>
      <c r="J139" s="1"/>
      <c r="K139" s="1"/>
      <c r="L139" s="1"/>
      <c r="M139" s="1"/>
      <c r="N139" s="1"/>
      <c r="O139" s="1"/>
      <c r="P139" s="1"/>
      <c r="S139" s="1"/>
    </row>
    <row r="140" spans="1:26">
      <c r="A140" s="156"/>
      <c r="B140" s="156"/>
      <c r="C140" s="156"/>
      <c r="D140" s="156" t="s">
        <v>70</v>
      </c>
      <c r="E140" s="156"/>
      <c r="F140" s="167"/>
      <c r="G140" s="157"/>
      <c r="H140" s="157"/>
      <c r="I140" s="157"/>
      <c r="J140" s="156"/>
      <c r="K140" s="156"/>
      <c r="L140" s="156"/>
      <c r="M140" s="156"/>
      <c r="N140" s="156"/>
      <c r="O140" s="156"/>
      <c r="P140" s="156"/>
      <c r="Q140" s="153"/>
      <c r="R140" s="153"/>
      <c r="S140" s="156"/>
      <c r="T140" s="153"/>
      <c r="U140" s="153"/>
      <c r="V140" s="153"/>
      <c r="W140" s="153"/>
      <c r="X140" s="153"/>
      <c r="Y140" s="153"/>
      <c r="Z140" s="153"/>
    </row>
    <row r="141" spans="1:26" ht="24.95" customHeight="1">
      <c r="A141" s="171">
        <v>116</v>
      </c>
      <c r="B141" s="168" t="s">
        <v>110</v>
      </c>
      <c r="C141" s="172">
        <v>734109116</v>
      </c>
      <c r="D141" s="168" t="s">
        <v>230</v>
      </c>
      <c r="E141" s="168" t="s">
        <v>100</v>
      </c>
      <c r="F141" s="169">
        <v>4</v>
      </c>
      <c r="G141" s="170"/>
      <c r="H141" s="170"/>
      <c r="I141" s="170">
        <f t="shared" ref="I141:I169" si="30">ROUND(F141*(G141+H141),2)</f>
        <v>0</v>
      </c>
      <c r="J141" s="168">
        <f t="shared" ref="J141:J169" si="31">ROUND(F141*(N141),2)</f>
        <v>0</v>
      </c>
      <c r="K141" s="1">
        <f t="shared" ref="K141:K169" si="32">ROUND(F141*(O141),2)</f>
        <v>0</v>
      </c>
      <c r="L141" s="1"/>
      <c r="M141" s="1">
        <f t="shared" ref="M141:M169" si="33">ROUND(F141*(G141+H141),2)</f>
        <v>0</v>
      </c>
      <c r="N141" s="1">
        <v>0</v>
      </c>
      <c r="O141" s="1"/>
      <c r="P141" s="167">
        <f t="shared" ref="P141:P169" si="34">ROUND(F141*(R141),3)</f>
        <v>3.2000000000000001E-2</v>
      </c>
      <c r="Q141" s="173"/>
      <c r="R141" s="173">
        <v>7.9126000000000005E-3</v>
      </c>
      <c r="S141" s="167">
        <f t="shared" ref="S141:S169" si="35">ROUND(F141*(X141),3)</f>
        <v>0</v>
      </c>
      <c r="X141">
        <v>0</v>
      </c>
      <c r="Z141">
        <v>0</v>
      </c>
    </row>
    <row r="142" spans="1:26" ht="24.95" customHeight="1">
      <c r="A142" s="171">
        <v>117</v>
      </c>
      <c r="B142" s="168" t="s">
        <v>110</v>
      </c>
      <c r="C142" s="172">
        <v>734209101</v>
      </c>
      <c r="D142" s="168" t="s">
        <v>231</v>
      </c>
      <c r="E142" s="168" t="s">
        <v>103</v>
      </c>
      <c r="F142" s="169">
        <v>13</v>
      </c>
      <c r="G142" s="170"/>
      <c r="H142" s="170"/>
      <c r="I142" s="170">
        <f t="shared" si="30"/>
        <v>0</v>
      </c>
      <c r="J142" s="168">
        <f t="shared" si="31"/>
        <v>0</v>
      </c>
      <c r="K142" s="1">
        <f t="shared" si="32"/>
        <v>0</v>
      </c>
      <c r="L142" s="1"/>
      <c r="M142" s="1">
        <f t="shared" si="33"/>
        <v>0</v>
      </c>
      <c r="N142" s="1">
        <v>0</v>
      </c>
      <c r="O142" s="1"/>
      <c r="P142" s="167">
        <f t="shared" si="34"/>
        <v>0</v>
      </c>
      <c r="Q142" s="173"/>
      <c r="R142" s="173">
        <v>3.0000000000000001E-5</v>
      </c>
      <c r="S142" s="167">
        <f t="shared" si="35"/>
        <v>0</v>
      </c>
      <c r="X142">
        <v>0</v>
      </c>
      <c r="Z142">
        <v>0</v>
      </c>
    </row>
    <row r="143" spans="1:26" ht="24.95" customHeight="1">
      <c r="A143" s="171">
        <v>118</v>
      </c>
      <c r="B143" s="168" t="s">
        <v>110</v>
      </c>
      <c r="C143" s="172">
        <v>734209104</v>
      </c>
      <c r="D143" s="168" t="s">
        <v>232</v>
      </c>
      <c r="E143" s="168" t="s">
        <v>103</v>
      </c>
      <c r="F143" s="169">
        <v>1</v>
      </c>
      <c r="G143" s="170"/>
      <c r="H143" s="170"/>
      <c r="I143" s="170">
        <f t="shared" si="30"/>
        <v>0</v>
      </c>
      <c r="J143" s="168">
        <f t="shared" si="31"/>
        <v>0</v>
      </c>
      <c r="K143" s="1">
        <f t="shared" si="32"/>
        <v>0</v>
      </c>
      <c r="L143" s="1"/>
      <c r="M143" s="1">
        <f t="shared" si="33"/>
        <v>0</v>
      </c>
      <c r="N143" s="1">
        <v>0</v>
      </c>
      <c r="O143" s="1"/>
      <c r="P143" s="167">
        <f t="shared" si="34"/>
        <v>0</v>
      </c>
      <c r="Q143" s="173"/>
      <c r="R143" s="173">
        <v>3.0000000000000001E-5</v>
      </c>
      <c r="S143" s="167">
        <f t="shared" si="35"/>
        <v>0</v>
      </c>
      <c r="X143">
        <v>0</v>
      </c>
      <c r="Z143">
        <v>0</v>
      </c>
    </row>
    <row r="144" spans="1:26" ht="24.95" customHeight="1">
      <c r="A144" s="171">
        <v>119</v>
      </c>
      <c r="B144" s="168" t="s">
        <v>110</v>
      </c>
      <c r="C144" s="172">
        <v>734209115</v>
      </c>
      <c r="D144" s="168" t="s">
        <v>233</v>
      </c>
      <c r="E144" s="168" t="s">
        <v>103</v>
      </c>
      <c r="F144" s="169">
        <v>2</v>
      </c>
      <c r="G144" s="170"/>
      <c r="H144" s="170"/>
      <c r="I144" s="170">
        <f t="shared" si="30"/>
        <v>0</v>
      </c>
      <c r="J144" s="168">
        <f t="shared" si="31"/>
        <v>0</v>
      </c>
      <c r="K144" s="1">
        <f t="shared" si="32"/>
        <v>0</v>
      </c>
      <c r="L144" s="1"/>
      <c r="M144" s="1">
        <f t="shared" si="33"/>
        <v>0</v>
      </c>
      <c r="N144" s="1">
        <v>0</v>
      </c>
      <c r="O144" s="1"/>
      <c r="P144" s="167">
        <f t="shared" si="34"/>
        <v>0</v>
      </c>
      <c r="Q144" s="173"/>
      <c r="R144" s="173">
        <v>3.0000000000000001E-5</v>
      </c>
      <c r="S144" s="167">
        <f t="shared" si="35"/>
        <v>0</v>
      </c>
      <c r="X144">
        <v>0</v>
      </c>
      <c r="Z144">
        <v>0</v>
      </c>
    </row>
    <row r="145" spans="1:26" ht="24.95" customHeight="1">
      <c r="A145" s="171">
        <v>120</v>
      </c>
      <c r="B145" s="168" t="s">
        <v>110</v>
      </c>
      <c r="C145" s="172">
        <v>734209116</v>
      </c>
      <c r="D145" s="168" t="s">
        <v>234</v>
      </c>
      <c r="E145" s="168" t="s">
        <v>103</v>
      </c>
      <c r="F145" s="169">
        <v>3</v>
      </c>
      <c r="G145" s="170"/>
      <c r="H145" s="170"/>
      <c r="I145" s="170">
        <f t="shared" si="30"/>
        <v>0</v>
      </c>
      <c r="J145" s="168">
        <f t="shared" si="31"/>
        <v>0</v>
      </c>
      <c r="K145" s="1">
        <f t="shared" si="32"/>
        <v>0</v>
      </c>
      <c r="L145" s="1"/>
      <c r="M145" s="1">
        <f t="shared" si="33"/>
        <v>0</v>
      </c>
      <c r="N145" s="1">
        <v>0</v>
      </c>
      <c r="O145" s="1"/>
      <c r="P145" s="167">
        <f t="shared" si="34"/>
        <v>0</v>
      </c>
      <c r="Q145" s="173"/>
      <c r="R145" s="173">
        <v>4.0000000000000003E-5</v>
      </c>
      <c r="S145" s="167">
        <f t="shared" si="35"/>
        <v>0</v>
      </c>
      <c r="X145">
        <v>0</v>
      </c>
      <c r="Z145">
        <v>0</v>
      </c>
    </row>
    <row r="146" spans="1:26" ht="24.95" customHeight="1">
      <c r="A146" s="171">
        <v>121</v>
      </c>
      <c r="B146" s="168" t="s">
        <v>110</v>
      </c>
      <c r="C146" s="172">
        <v>734241216</v>
      </c>
      <c r="D146" s="168" t="s">
        <v>235</v>
      </c>
      <c r="E146" s="168" t="s">
        <v>103</v>
      </c>
      <c r="F146" s="169">
        <v>2</v>
      </c>
      <c r="G146" s="170"/>
      <c r="H146" s="170"/>
      <c r="I146" s="170">
        <f t="shared" si="30"/>
        <v>0</v>
      </c>
      <c r="J146" s="168">
        <f t="shared" si="31"/>
        <v>0</v>
      </c>
      <c r="K146" s="1">
        <f t="shared" si="32"/>
        <v>0</v>
      </c>
      <c r="L146" s="1"/>
      <c r="M146" s="1">
        <f t="shared" si="33"/>
        <v>0</v>
      </c>
      <c r="N146" s="1">
        <v>0</v>
      </c>
      <c r="O146" s="1"/>
      <c r="P146" s="167">
        <f t="shared" si="34"/>
        <v>2E-3</v>
      </c>
      <c r="Q146" s="173"/>
      <c r="R146" s="173">
        <v>1.0200000000000001E-3</v>
      </c>
      <c r="S146" s="167">
        <f t="shared" si="35"/>
        <v>0</v>
      </c>
      <c r="X146">
        <v>0</v>
      </c>
      <c r="Z146">
        <v>0</v>
      </c>
    </row>
    <row r="147" spans="1:26" ht="24.95" customHeight="1">
      <c r="A147" s="171">
        <v>122</v>
      </c>
      <c r="B147" s="168" t="s">
        <v>110</v>
      </c>
      <c r="C147" s="172">
        <v>734241218</v>
      </c>
      <c r="D147" s="168" t="s">
        <v>112</v>
      </c>
      <c r="E147" s="168" t="s">
        <v>103</v>
      </c>
      <c r="F147" s="169">
        <v>1</v>
      </c>
      <c r="G147" s="170"/>
      <c r="H147" s="170"/>
      <c r="I147" s="170">
        <f t="shared" si="30"/>
        <v>0</v>
      </c>
      <c r="J147" s="168">
        <f t="shared" si="31"/>
        <v>0</v>
      </c>
      <c r="K147" s="1">
        <f t="shared" si="32"/>
        <v>0</v>
      </c>
      <c r="L147" s="1"/>
      <c r="M147" s="1">
        <f t="shared" si="33"/>
        <v>0</v>
      </c>
      <c r="N147" s="1">
        <v>0</v>
      </c>
      <c r="O147" s="1"/>
      <c r="P147" s="167">
        <f t="shared" si="34"/>
        <v>2E-3</v>
      </c>
      <c r="Q147" s="173"/>
      <c r="R147" s="173">
        <v>2.2000000000000001E-3</v>
      </c>
      <c r="S147" s="167">
        <f t="shared" si="35"/>
        <v>0</v>
      </c>
      <c r="X147">
        <v>0</v>
      </c>
      <c r="Z147">
        <v>0</v>
      </c>
    </row>
    <row r="148" spans="1:26" ht="24.95" customHeight="1">
      <c r="A148" s="171">
        <v>123</v>
      </c>
      <c r="B148" s="168" t="s">
        <v>110</v>
      </c>
      <c r="C148" s="172">
        <v>734261225</v>
      </c>
      <c r="D148" s="168" t="s">
        <v>236</v>
      </c>
      <c r="E148" s="168" t="s">
        <v>103</v>
      </c>
      <c r="F148" s="169">
        <v>4</v>
      </c>
      <c r="G148" s="170"/>
      <c r="H148" s="170"/>
      <c r="I148" s="170">
        <f t="shared" si="30"/>
        <v>0</v>
      </c>
      <c r="J148" s="168">
        <f t="shared" si="31"/>
        <v>0</v>
      </c>
      <c r="K148" s="1">
        <f t="shared" si="32"/>
        <v>0</v>
      </c>
      <c r="L148" s="1"/>
      <c r="M148" s="1">
        <f t="shared" si="33"/>
        <v>0</v>
      </c>
      <c r="N148" s="1">
        <v>0</v>
      </c>
      <c r="O148" s="1"/>
      <c r="P148" s="167">
        <f t="shared" si="34"/>
        <v>2E-3</v>
      </c>
      <c r="Q148" s="173"/>
      <c r="R148" s="173">
        <v>5.8E-4</v>
      </c>
      <c r="S148" s="167">
        <f t="shared" si="35"/>
        <v>0</v>
      </c>
      <c r="X148">
        <v>0</v>
      </c>
      <c r="Z148">
        <v>0</v>
      </c>
    </row>
    <row r="149" spans="1:26" ht="24.95" customHeight="1">
      <c r="A149" s="171">
        <v>124</v>
      </c>
      <c r="B149" s="168" t="s">
        <v>110</v>
      </c>
      <c r="C149" s="172">
        <v>734261226</v>
      </c>
      <c r="D149" s="168" t="s">
        <v>237</v>
      </c>
      <c r="E149" s="168" t="s">
        <v>103</v>
      </c>
      <c r="F149" s="169">
        <v>2</v>
      </c>
      <c r="G149" s="170"/>
      <c r="H149" s="170"/>
      <c r="I149" s="170">
        <f t="shared" si="30"/>
        <v>0</v>
      </c>
      <c r="J149" s="168">
        <f t="shared" si="31"/>
        <v>0</v>
      </c>
      <c r="K149" s="1">
        <f t="shared" si="32"/>
        <v>0</v>
      </c>
      <c r="L149" s="1"/>
      <c r="M149" s="1">
        <f t="shared" si="33"/>
        <v>0</v>
      </c>
      <c r="N149" s="1">
        <v>0</v>
      </c>
      <c r="O149" s="1"/>
      <c r="P149" s="167">
        <f t="shared" si="34"/>
        <v>2E-3</v>
      </c>
      <c r="Q149" s="173"/>
      <c r="R149" s="173">
        <v>1.15E-3</v>
      </c>
      <c r="S149" s="167">
        <f t="shared" si="35"/>
        <v>0</v>
      </c>
      <c r="X149">
        <v>0</v>
      </c>
      <c r="Z149">
        <v>0</v>
      </c>
    </row>
    <row r="150" spans="1:26" ht="24.95" customHeight="1">
      <c r="A150" s="171">
        <v>125</v>
      </c>
      <c r="B150" s="168" t="s">
        <v>110</v>
      </c>
      <c r="C150" s="172">
        <v>734391114</v>
      </c>
      <c r="D150" s="168" t="s">
        <v>238</v>
      </c>
      <c r="E150" s="168" t="s">
        <v>103</v>
      </c>
      <c r="F150" s="169">
        <v>1</v>
      </c>
      <c r="G150" s="170"/>
      <c r="H150" s="170"/>
      <c r="I150" s="170">
        <f t="shared" si="30"/>
        <v>0</v>
      </c>
      <c r="J150" s="168">
        <f t="shared" si="31"/>
        <v>0</v>
      </c>
      <c r="K150" s="1">
        <f t="shared" si="32"/>
        <v>0</v>
      </c>
      <c r="L150" s="1"/>
      <c r="M150" s="1">
        <f t="shared" si="33"/>
        <v>0</v>
      </c>
      <c r="N150" s="1">
        <v>0</v>
      </c>
      <c r="O150" s="1"/>
      <c r="P150" s="167">
        <f t="shared" si="34"/>
        <v>1E-3</v>
      </c>
      <c r="Q150" s="173"/>
      <c r="R150" s="173">
        <v>7.494E-4</v>
      </c>
      <c r="S150" s="167">
        <f t="shared" si="35"/>
        <v>0</v>
      </c>
      <c r="X150">
        <v>0</v>
      </c>
      <c r="Z150">
        <v>0</v>
      </c>
    </row>
    <row r="151" spans="1:26" ht="24.95" customHeight="1">
      <c r="A151" s="171">
        <v>126</v>
      </c>
      <c r="B151" s="168" t="s">
        <v>110</v>
      </c>
      <c r="C151" s="172">
        <v>734411111</v>
      </c>
      <c r="D151" s="168" t="s">
        <v>239</v>
      </c>
      <c r="E151" s="168" t="s">
        <v>103</v>
      </c>
      <c r="F151" s="169">
        <v>2</v>
      </c>
      <c r="G151" s="170"/>
      <c r="H151" s="170"/>
      <c r="I151" s="170">
        <f t="shared" si="30"/>
        <v>0</v>
      </c>
      <c r="J151" s="168">
        <f t="shared" si="31"/>
        <v>0</v>
      </c>
      <c r="K151" s="1">
        <f t="shared" si="32"/>
        <v>0</v>
      </c>
      <c r="L151" s="1"/>
      <c r="M151" s="1">
        <f t="shared" si="33"/>
        <v>0</v>
      </c>
      <c r="N151" s="1">
        <v>0</v>
      </c>
      <c r="O151" s="1"/>
      <c r="P151" s="167">
        <f t="shared" si="34"/>
        <v>1E-3</v>
      </c>
      <c r="Q151" s="173"/>
      <c r="R151" s="173">
        <v>5.9940000000000004E-4</v>
      </c>
      <c r="S151" s="167">
        <f t="shared" si="35"/>
        <v>0</v>
      </c>
      <c r="X151">
        <v>0</v>
      </c>
      <c r="Z151">
        <v>0</v>
      </c>
    </row>
    <row r="152" spans="1:26" ht="24.95" customHeight="1">
      <c r="A152" s="171">
        <v>127</v>
      </c>
      <c r="B152" s="168" t="s">
        <v>110</v>
      </c>
      <c r="C152" s="172">
        <v>734419111</v>
      </c>
      <c r="D152" s="168" t="s">
        <v>240</v>
      </c>
      <c r="E152" s="168" t="s">
        <v>103</v>
      </c>
      <c r="F152" s="169">
        <v>2</v>
      </c>
      <c r="G152" s="170"/>
      <c r="H152" s="170"/>
      <c r="I152" s="170">
        <f t="shared" si="30"/>
        <v>0</v>
      </c>
      <c r="J152" s="168">
        <f t="shared" si="31"/>
        <v>0</v>
      </c>
      <c r="K152" s="1">
        <f t="shared" si="32"/>
        <v>0</v>
      </c>
      <c r="L152" s="1"/>
      <c r="M152" s="1">
        <f t="shared" si="33"/>
        <v>0</v>
      </c>
      <c r="N152" s="1">
        <v>0</v>
      </c>
      <c r="O152" s="1"/>
      <c r="P152" s="167">
        <f t="shared" si="34"/>
        <v>1E-3</v>
      </c>
      <c r="Q152" s="173"/>
      <c r="R152" s="173">
        <v>2.6939999999999999E-4</v>
      </c>
      <c r="S152" s="167">
        <f t="shared" si="35"/>
        <v>0</v>
      </c>
      <c r="X152">
        <v>0</v>
      </c>
      <c r="Z152">
        <v>0</v>
      </c>
    </row>
    <row r="153" spans="1:26" ht="24.95" customHeight="1">
      <c r="A153" s="171">
        <v>128</v>
      </c>
      <c r="B153" s="168" t="s">
        <v>110</v>
      </c>
      <c r="C153" s="172">
        <v>734421130</v>
      </c>
      <c r="D153" s="168" t="s">
        <v>241</v>
      </c>
      <c r="E153" s="168" t="s">
        <v>103</v>
      </c>
      <c r="F153" s="169">
        <v>1</v>
      </c>
      <c r="G153" s="170"/>
      <c r="H153" s="170"/>
      <c r="I153" s="170">
        <f t="shared" si="30"/>
        <v>0</v>
      </c>
      <c r="J153" s="168">
        <f t="shared" si="31"/>
        <v>0</v>
      </c>
      <c r="K153" s="1">
        <f t="shared" si="32"/>
        <v>0</v>
      </c>
      <c r="L153" s="1"/>
      <c r="M153" s="1">
        <f t="shared" si="33"/>
        <v>0</v>
      </c>
      <c r="N153" s="1">
        <v>0</v>
      </c>
      <c r="O153" s="1"/>
      <c r="P153" s="167">
        <f t="shared" si="34"/>
        <v>3.0000000000000001E-3</v>
      </c>
      <c r="Q153" s="173"/>
      <c r="R153" s="173">
        <v>2.5893999999999999E-3</v>
      </c>
      <c r="S153" s="167">
        <f t="shared" si="35"/>
        <v>0</v>
      </c>
      <c r="X153">
        <v>0</v>
      </c>
      <c r="Z153">
        <v>0</v>
      </c>
    </row>
    <row r="154" spans="1:26" ht="24.95" customHeight="1">
      <c r="A154" s="171">
        <v>129</v>
      </c>
      <c r="B154" s="168" t="s">
        <v>110</v>
      </c>
      <c r="C154" s="172">
        <v>734494213</v>
      </c>
      <c r="D154" s="168" t="s">
        <v>242</v>
      </c>
      <c r="E154" s="168" t="s">
        <v>103</v>
      </c>
      <c r="F154" s="169">
        <v>9</v>
      </c>
      <c r="G154" s="170"/>
      <c r="H154" s="170"/>
      <c r="I154" s="170">
        <f t="shared" si="30"/>
        <v>0</v>
      </c>
      <c r="J154" s="168">
        <f t="shared" si="31"/>
        <v>0</v>
      </c>
      <c r="K154" s="1">
        <f t="shared" si="32"/>
        <v>0</v>
      </c>
      <c r="L154" s="1"/>
      <c r="M154" s="1">
        <f t="shared" si="33"/>
        <v>0</v>
      </c>
      <c r="N154" s="1">
        <v>0</v>
      </c>
      <c r="O154" s="1"/>
      <c r="P154" s="167">
        <f t="shared" si="34"/>
        <v>2E-3</v>
      </c>
      <c r="Q154" s="173"/>
      <c r="R154" s="173">
        <v>2.365E-4</v>
      </c>
      <c r="S154" s="167">
        <f t="shared" si="35"/>
        <v>0</v>
      </c>
      <c r="X154">
        <v>0</v>
      </c>
      <c r="Z154">
        <v>0</v>
      </c>
    </row>
    <row r="155" spans="1:26" ht="24.95" customHeight="1">
      <c r="A155" s="171">
        <v>130</v>
      </c>
      <c r="B155" s="168" t="s">
        <v>110</v>
      </c>
      <c r="C155" s="172">
        <v>734494214</v>
      </c>
      <c r="D155" s="168" t="s">
        <v>243</v>
      </c>
      <c r="E155" s="168" t="s">
        <v>103</v>
      </c>
      <c r="F155" s="169">
        <v>1</v>
      </c>
      <c r="G155" s="170"/>
      <c r="H155" s="170"/>
      <c r="I155" s="170">
        <f t="shared" si="30"/>
        <v>0</v>
      </c>
      <c r="J155" s="168">
        <f t="shared" si="31"/>
        <v>0</v>
      </c>
      <c r="K155" s="1">
        <f t="shared" si="32"/>
        <v>0</v>
      </c>
      <c r="L155" s="1"/>
      <c r="M155" s="1">
        <f t="shared" si="33"/>
        <v>0</v>
      </c>
      <c r="N155" s="1">
        <v>0</v>
      </c>
      <c r="O155" s="1"/>
      <c r="P155" s="167">
        <f t="shared" si="34"/>
        <v>0</v>
      </c>
      <c r="Q155" s="173"/>
      <c r="R155" s="173">
        <v>2.565E-4</v>
      </c>
      <c r="S155" s="167">
        <f t="shared" si="35"/>
        <v>0</v>
      </c>
      <c r="X155">
        <v>0</v>
      </c>
      <c r="Z155">
        <v>0</v>
      </c>
    </row>
    <row r="156" spans="1:26" ht="24.95" customHeight="1">
      <c r="A156" s="171">
        <v>131</v>
      </c>
      <c r="B156" s="168" t="s">
        <v>110</v>
      </c>
      <c r="C156" s="172">
        <v>998734201</v>
      </c>
      <c r="D156" s="168" t="s">
        <v>244</v>
      </c>
      <c r="E156" s="168" t="s">
        <v>135</v>
      </c>
      <c r="F156" s="169"/>
      <c r="G156" s="175"/>
      <c r="H156" s="175"/>
      <c r="I156" s="175">
        <f t="shared" si="30"/>
        <v>0</v>
      </c>
      <c r="J156" s="168">
        <f t="shared" si="31"/>
        <v>0</v>
      </c>
      <c r="K156" s="1">
        <f t="shared" si="32"/>
        <v>0</v>
      </c>
      <c r="L156" s="1"/>
      <c r="M156" s="1">
        <f t="shared" si="33"/>
        <v>0</v>
      </c>
      <c r="N156" s="1">
        <v>0</v>
      </c>
      <c r="O156" s="1"/>
      <c r="P156" s="167">
        <f t="shared" si="34"/>
        <v>0</v>
      </c>
      <c r="Q156" s="173"/>
      <c r="R156" s="173">
        <v>0</v>
      </c>
      <c r="S156" s="167">
        <f t="shared" si="35"/>
        <v>0</v>
      </c>
      <c r="X156">
        <v>0</v>
      </c>
      <c r="Z156">
        <v>0</v>
      </c>
    </row>
    <row r="157" spans="1:26" ht="24.95" customHeight="1">
      <c r="A157" s="171">
        <v>132</v>
      </c>
      <c r="B157" s="168" t="s">
        <v>245</v>
      </c>
      <c r="C157" s="172">
        <v>734100813</v>
      </c>
      <c r="D157" s="168" t="s">
        <v>246</v>
      </c>
      <c r="E157" s="168" t="s">
        <v>103</v>
      </c>
      <c r="F157" s="169">
        <v>6</v>
      </c>
      <c r="G157" s="170"/>
      <c r="H157" s="170"/>
      <c r="I157" s="170">
        <f t="shared" si="30"/>
        <v>0</v>
      </c>
      <c r="J157" s="168">
        <f t="shared" si="31"/>
        <v>0</v>
      </c>
      <c r="K157" s="1">
        <f t="shared" si="32"/>
        <v>0</v>
      </c>
      <c r="L157" s="1"/>
      <c r="M157" s="1">
        <f t="shared" si="33"/>
        <v>0</v>
      </c>
      <c r="N157" s="1">
        <v>0</v>
      </c>
      <c r="O157" s="1"/>
      <c r="P157" s="167">
        <f t="shared" si="34"/>
        <v>0</v>
      </c>
      <c r="Q157" s="173"/>
      <c r="R157" s="173">
        <v>1.6779999999999999E-5</v>
      </c>
      <c r="S157" s="167">
        <f t="shared" si="35"/>
        <v>0.498</v>
      </c>
      <c r="X157">
        <v>8.3000000000000004E-2</v>
      </c>
      <c r="Z157">
        <v>0</v>
      </c>
    </row>
    <row r="158" spans="1:26" ht="24.95" customHeight="1">
      <c r="A158" s="171">
        <v>133</v>
      </c>
      <c r="B158" s="168" t="s">
        <v>245</v>
      </c>
      <c r="C158" s="172">
        <v>734190814</v>
      </c>
      <c r="D158" s="168" t="s">
        <v>247</v>
      </c>
      <c r="E158" s="168" t="s">
        <v>103</v>
      </c>
      <c r="F158" s="169">
        <v>6</v>
      </c>
      <c r="G158" s="170"/>
      <c r="H158" s="170"/>
      <c r="I158" s="170">
        <f t="shared" si="30"/>
        <v>0</v>
      </c>
      <c r="J158" s="168">
        <f t="shared" si="31"/>
        <v>0</v>
      </c>
      <c r="K158" s="1">
        <f t="shared" si="32"/>
        <v>0</v>
      </c>
      <c r="L158" s="1"/>
      <c r="M158" s="1">
        <f t="shared" si="33"/>
        <v>0</v>
      </c>
      <c r="N158" s="1">
        <v>0</v>
      </c>
      <c r="O158" s="1"/>
      <c r="P158" s="167">
        <f t="shared" si="34"/>
        <v>0</v>
      </c>
      <c r="Q158" s="173"/>
      <c r="R158" s="173">
        <v>1.6779999999999999E-5</v>
      </c>
      <c r="S158" s="167">
        <f t="shared" si="35"/>
        <v>0</v>
      </c>
      <c r="X158">
        <v>0</v>
      </c>
      <c r="Z158">
        <v>0</v>
      </c>
    </row>
    <row r="159" spans="1:26" ht="24.95" customHeight="1">
      <c r="A159" s="171">
        <v>134</v>
      </c>
      <c r="B159" s="168" t="s">
        <v>245</v>
      </c>
      <c r="C159" s="172">
        <v>734190822</v>
      </c>
      <c r="D159" s="168" t="s">
        <v>248</v>
      </c>
      <c r="E159" s="168" t="s">
        <v>103</v>
      </c>
      <c r="F159" s="169">
        <v>4</v>
      </c>
      <c r="G159" s="170"/>
      <c r="H159" s="170"/>
      <c r="I159" s="170">
        <f t="shared" si="30"/>
        <v>0</v>
      </c>
      <c r="J159" s="168">
        <f t="shared" si="31"/>
        <v>0</v>
      </c>
      <c r="K159" s="1">
        <f t="shared" si="32"/>
        <v>0</v>
      </c>
      <c r="L159" s="1"/>
      <c r="M159" s="1">
        <f t="shared" si="33"/>
        <v>0</v>
      </c>
      <c r="N159" s="1">
        <v>0</v>
      </c>
      <c r="O159" s="1"/>
      <c r="P159" s="167">
        <f t="shared" si="34"/>
        <v>0</v>
      </c>
      <c r="Q159" s="173"/>
      <c r="R159" s="173">
        <v>1.6779999999999999E-5</v>
      </c>
      <c r="S159" s="167">
        <f t="shared" si="35"/>
        <v>0</v>
      </c>
      <c r="X159">
        <v>0</v>
      </c>
      <c r="Z159">
        <v>0</v>
      </c>
    </row>
    <row r="160" spans="1:26" ht="24.95" customHeight="1">
      <c r="A160" s="171">
        <v>135</v>
      </c>
      <c r="B160" s="168" t="s">
        <v>245</v>
      </c>
      <c r="C160" s="172">
        <v>734200811</v>
      </c>
      <c r="D160" s="168" t="s">
        <v>249</v>
      </c>
      <c r="E160" s="168" t="s">
        <v>103</v>
      </c>
      <c r="F160" s="169">
        <v>3</v>
      </c>
      <c r="G160" s="170"/>
      <c r="H160" s="170"/>
      <c r="I160" s="170">
        <f t="shared" si="30"/>
        <v>0</v>
      </c>
      <c r="J160" s="168">
        <f t="shared" si="31"/>
        <v>0</v>
      </c>
      <c r="K160" s="1">
        <f t="shared" si="32"/>
        <v>0</v>
      </c>
      <c r="L160" s="1"/>
      <c r="M160" s="1">
        <f t="shared" si="33"/>
        <v>0</v>
      </c>
      <c r="N160" s="1">
        <v>0</v>
      </c>
      <c r="O160" s="1"/>
      <c r="P160" s="167">
        <f t="shared" si="34"/>
        <v>0</v>
      </c>
      <c r="Q160" s="173"/>
      <c r="R160" s="173">
        <v>4.2240000000000002E-5</v>
      </c>
      <c r="S160" s="167">
        <f t="shared" si="35"/>
        <v>0</v>
      </c>
      <c r="X160">
        <v>0</v>
      </c>
      <c r="Z160">
        <v>0</v>
      </c>
    </row>
    <row r="161" spans="1:26" ht="24.95" customHeight="1">
      <c r="A161" s="171">
        <v>136</v>
      </c>
      <c r="B161" s="168" t="s">
        <v>245</v>
      </c>
      <c r="C161" s="172">
        <v>734200813</v>
      </c>
      <c r="D161" s="168" t="s">
        <v>250</v>
      </c>
      <c r="E161" s="168" t="s">
        <v>103</v>
      </c>
      <c r="F161" s="169">
        <v>6</v>
      </c>
      <c r="G161" s="170"/>
      <c r="H161" s="170"/>
      <c r="I161" s="170">
        <f t="shared" si="30"/>
        <v>0</v>
      </c>
      <c r="J161" s="168">
        <f t="shared" si="31"/>
        <v>0</v>
      </c>
      <c r="K161" s="1">
        <f t="shared" si="32"/>
        <v>0</v>
      </c>
      <c r="L161" s="1"/>
      <c r="M161" s="1">
        <f t="shared" si="33"/>
        <v>0</v>
      </c>
      <c r="N161" s="1">
        <v>0</v>
      </c>
      <c r="O161" s="1"/>
      <c r="P161" s="167">
        <f t="shared" si="34"/>
        <v>1E-3</v>
      </c>
      <c r="Q161" s="173"/>
      <c r="R161" s="173">
        <v>8.6899999999999998E-5</v>
      </c>
      <c r="S161" s="167">
        <f t="shared" si="35"/>
        <v>6.0000000000000001E-3</v>
      </c>
      <c r="X161">
        <v>1E-3</v>
      </c>
      <c r="Z161">
        <v>0</v>
      </c>
    </row>
    <row r="162" spans="1:26" ht="24.95" customHeight="1">
      <c r="A162" s="171">
        <v>137</v>
      </c>
      <c r="B162" s="168" t="s">
        <v>245</v>
      </c>
      <c r="C162" s="172">
        <v>734200822</v>
      </c>
      <c r="D162" s="168" t="s">
        <v>251</v>
      </c>
      <c r="E162" s="168" t="s">
        <v>103</v>
      </c>
      <c r="F162" s="169">
        <v>3</v>
      </c>
      <c r="G162" s="170"/>
      <c r="H162" s="170"/>
      <c r="I162" s="170">
        <f t="shared" si="30"/>
        <v>0</v>
      </c>
      <c r="J162" s="168">
        <f t="shared" si="31"/>
        <v>0</v>
      </c>
      <c r="K162" s="1">
        <f t="shared" si="32"/>
        <v>0</v>
      </c>
      <c r="L162" s="1"/>
      <c r="M162" s="1">
        <f t="shared" si="33"/>
        <v>0</v>
      </c>
      <c r="N162" s="1">
        <v>0</v>
      </c>
      <c r="O162" s="1"/>
      <c r="P162" s="167">
        <f t="shared" si="34"/>
        <v>0</v>
      </c>
      <c r="Q162" s="173"/>
      <c r="R162" s="173">
        <v>1.2772E-4</v>
      </c>
      <c r="S162" s="167">
        <f t="shared" si="35"/>
        <v>3.0000000000000001E-3</v>
      </c>
      <c r="X162">
        <v>1E-3</v>
      </c>
      <c r="Z162">
        <v>0</v>
      </c>
    </row>
    <row r="163" spans="1:26" ht="24.95" customHeight="1">
      <c r="A163" s="171">
        <v>138</v>
      </c>
      <c r="B163" s="168" t="s">
        <v>245</v>
      </c>
      <c r="C163" s="172">
        <v>734200824</v>
      </c>
      <c r="D163" s="168" t="s">
        <v>252</v>
      </c>
      <c r="E163" s="168" t="s">
        <v>103</v>
      </c>
      <c r="F163" s="169">
        <v>15</v>
      </c>
      <c r="G163" s="170"/>
      <c r="H163" s="170"/>
      <c r="I163" s="170">
        <f t="shared" si="30"/>
        <v>0</v>
      </c>
      <c r="J163" s="168">
        <f t="shared" si="31"/>
        <v>0</v>
      </c>
      <c r="K163" s="1">
        <f t="shared" si="32"/>
        <v>0</v>
      </c>
      <c r="L163" s="1"/>
      <c r="M163" s="1">
        <f t="shared" si="33"/>
        <v>0</v>
      </c>
      <c r="N163" s="1">
        <v>0</v>
      </c>
      <c r="O163" s="1"/>
      <c r="P163" s="167">
        <f t="shared" si="34"/>
        <v>3.0000000000000001E-3</v>
      </c>
      <c r="Q163" s="173"/>
      <c r="R163" s="173">
        <v>2.0835999999999999E-4</v>
      </c>
      <c r="S163" s="167">
        <f t="shared" si="35"/>
        <v>4.4999999999999998E-2</v>
      </c>
      <c r="X163">
        <v>3.0000000000000001E-3</v>
      </c>
      <c r="Z163">
        <v>0</v>
      </c>
    </row>
    <row r="164" spans="1:26" ht="24.95" customHeight="1">
      <c r="A164" s="171">
        <v>139</v>
      </c>
      <c r="B164" s="168" t="s">
        <v>245</v>
      </c>
      <c r="C164" s="172">
        <v>734290815</v>
      </c>
      <c r="D164" s="168" t="s">
        <v>253</v>
      </c>
      <c r="E164" s="168" t="s">
        <v>103</v>
      </c>
      <c r="F164" s="169">
        <v>1</v>
      </c>
      <c r="G164" s="170"/>
      <c r="H164" s="170"/>
      <c r="I164" s="170">
        <f t="shared" si="30"/>
        <v>0</v>
      </c>
      <c r="J164" s="168">
        <f t="shared" si="31"/>
        <v>0</v>
      </c>
      <c r="K164" s="1">
        <f t="shared" si="32"/>
        <v>0</v>
      </c>
      <c r="L164" s="1"/>
      <c r="M164" s="1">
        <f t="shared" si="33"/>
        <v>0</v>
      </c>
      <c r="N164" s="1">
        <v>0</v>
      </c>
      <c r="O164" s="1"/>
      <c r="P164" s="167">
        <f t="shared" si="34"/>
        <v>0</v>
      </c>
      <c r="Q164" s="173"/>
      <c r="R164" s="173">
        <v>3.0299999999999999E-4</v>
      </c>
      <c r="S164" s="167">
        <f t="shared" si="35"/>
        <v>4.0000000000000001E-3</v>
      </c>
      <c r="X164">
        <v>4.0000000000000001E-3</v>
      </c>
      <c r="Z164">
        <v>0</v>
      </c>
    </row>
    <row r="165" spans="1:26" ht="24.95" customHeight="1">
      <c r="A165" s="171">
        <v>140</v>
      </c>
      <c r="B165" s="168" t="s">
        <v>245</v>
      </c>
      <c r="C165" s="172">
        <v>734290818</v>
      </c>
      <c r="D165" s="168" t="s">
        <v>254</v>
      </c>
      <c r="E165" s="168" t="s">
        <v>103</v>
      </c>
      <c r="F165" s="169">
        <v>1</v>
      </c>
      <c r="G165" s="170"/>
      <c r="H165" s="170"/>
      <c r="I165" s="170">
        <f t="shared" si="30"/>
        <v>0</v>
      </c>
      <c r="J165" s="168">
        <f t="shared" si="31"/>
        <v>0</v>
      </c>
      <c r="K165" s="1">
        <f t="shared" si="32"/>
        <v>0</v>
      </c>
      <c r="L165" s="1"/>
      <c r="M165" s="1">
        <f t="shared" si="33"/>
        <v>0</v>
      </c>
      <c r="N165" s="1">
        <v>0</v>
      </c>
      <c r="O165" s="1"/>
      <c r="P165" s="167">
        <f t="shared" si="34"/>
        <v>0</v>
      </c>
      <c r="Q165" s="173"/>
      <c r="R165" s="173">
        <v>3.7560000000000002E-4</v>
      </c>
      <c r="S165" s="167">
        <f t="shared" si="35"/>
        <v>8.9999999999999993E-3</v>
      </c>
      <c r="X165">
        <v>8.9999999999999993E-3</v>
      </c>
      <c r="Z165">
        <v>0</v>
      </c>
    </row>
    <row r="166" spans="1:26" ht="24.95" customHeight="1">
      <c r="A166" s="171">
        <v>141</v>
      </c>
      <c r="B166" s="168" t="s">
        <v>245</v>
      </c>
      <c r="C166" s="172">
        <v>734300823</v>
      </c>
      <c r="D166" s="168" t="s">
        <v>255</v>
      </c>
      <c r="E166" s="168" t="s">
        <v>103</v>
      </c>
      <c r="F166" s="169">
        <v>6</v>
      </c>
      <c r="G166" s="170"/>
      <c r="H166" s="170"/>
      <c r="I166" s="170">
        <f t="shared" si="30"/>
        <v>0</v>
      </c>
      <c r="J166" s="168">
        <f t="shared" si="31"/>
        <v>0</v>
      </c>
      <c r="K166" s="1">
        <f t="shared" si="32"/>
        <v>0</v>
      </c>
      <c r="L166" s="1"/>
      <c r="M166" s="1">
        <f t="shared" si="33"/>
        <v>0</v>
      </c>
      <c r="N166" s="1">
        <v>0</v>
      </c>
      <c r="O166" s="1"/>
      <c r="P166" s="167">
        <f t="shared" si="34"/>
        <v>0</v>
      </c>
      <c r="Q166" s="173"/>
      <c r="R166" s="173">
        <v>3.8399999999999998E-5</v>
      </c>
      <c r="S166" s="167">
        <f t="shared" si="35"/>
        <v>0</v>
      </c>
      <c r="X166">
        <v>0</v>
      </c>
      <c r="Z166">
        <v>0</v>
      </c>
    </row>
    <row r="167" spans="1:26" ht="24.95" customHeight="1">
      <c r="A167" s="171">
        <v>142</v>
      </c>
      <c r="B167" s="168" t="s">
        <v>245</v>
      </c>
      <c r="C167" s="172">
        <v>734300824</v>
      </c>
      <c r="D167" s="168" t="s">
        <v>256</v>
      </c>
      <c r="E167" s="168" t="s">
        <v>103</v>
      </c>
      <c r="F167" s="169">
        <v>8</v>
      </c>
      <c r="G167" s="170"/>
      <c r="H167" s="170"/>
      <c r="I167" s="170">
        <f t="shared" si="30"/>
        <v>0</v>
      </c>
      <c r="J167" s="168">
        <f t="shared" si="31"/>
        <v>0</v>
      </c>
      <c r="K167" s="1">
        <f t="shared" si="32"/>
        <v>0</v>
      </c>
      <c r="L167" s="1"/>
      <c r="M167" s="1">
        <f t="shared" si="33"/>
        <v>0</v>
      </c>
      <c r="N167" s="1">
        <v>0</v>
      </c>
      <c r="O167" s="1"/>
      <c r="P167" s="167">
        <f t="shared" si="34"/>
        <v>0</v>
      </c>
      <c r="Q167" s="173"/>
      <c r="R167" s="173">
        <v>3.8399999999999998E-5</v>
      </c>
      <c r="S167" s="167">
        <f t="shared" si="35"/>
        <v>0</v>
      </c>
      <c r="X167">
        <v>0</v>
      </c>
      <c r="Z167">
        <v>0</v>
      </c>
    </row>
    <row r="168" spans="1:26" ht="24.95" customHeight="1">
      <c r="A168" s="171">
        <v>143</v>
      </c>
      <c r="B168" s="168" t="s">
        <v>245</v>
      </c>
      <c r="C168" s="172">
        <v>734890801</v>
      </c>
      <c r="D168" s="168" t="s">
        <v>257</v>
      </c>
      <c r="E168" s="168" t="s">
        <v>141</v>
      </c>
      <c r="F168" s="169">
        <v>0.4</v>
      </c>
      <c r="G168" s="170"/>
      <c r="H168" s="170"/>
      <c r="I168" s="170">
        <f t="shared" si="30"/>
        <v>0</v>
      </c>
      <c r="J168" s="168">
        <f t="shared" si="31"/>
        <v>0</v>
      </c>
      <c r="K168" s="1">
        <f t="shared" si="32"/>
        <v>0</v>
      </c>
      <c r="L168" s="1"/>
      <c r="M168" s="1">
        <f t="shared" si="33"/>
        <v>0</v>
      </c>
      <c r="N168" s="1">
        <v>0</v>
      </c>
      <c r="O168" s="1"/>
      <c r="P168" s="167">
        <f t="shared" si="34"/>
        <v>0</v>
      </c>
      <c r="Q168" s="173"/>
      <c r="R168" s="173">
        <v>0</v>
      </c>
      <c r="S168" s="167">
        <f t="shared" si="35"/>
        <v>0</v>
      </c>
      <c r="X168">
        <v>0</v>
      </c>
      <c r="Z168">
        <v>0</v>
      </c>
    </row>
    <row r="169" spans="1:26" ht="24.95" customHeight="1">
      <c r="A169" s="171">
        <v>144</v>
      </c>
      <c r="B169" s="168" t="s">
        <v>258</v>
      </c>
      <c r="C169" s="172">
        <v>734424912</v>
      </c>
      <c r="D169" s="168" t="s">
        <v>259</v>
      </c>
      <c r="E169" s="168" t="s">
        <v>103</v>
      </c>
      <c r="F169" s="169">
        <v>1</v>
      </c>
      <c r="G169" s="170"/>
      <c r="H169" s="170"/>
      <c r="I169" s="170">
        <f t="shared" si="30"/>
        <v>0</v>
      </c>
      <c r="J169" s="168">
        <f t="shared" si="31"/>
        <v>0</v>
      </c>
      <c r="K169" s="1">
        <f t="shared" si="32"/>
        <v>0</v>
      </c>
      <c r="L169" s="1"/>
      <c r="M169" s="1">
        <f t="shared" si="33"/>
        <v>0</v>
      </c>
      <c r="N169" s="1">
        <v>0</v>
      </c>
      <c r="O169" s="1"/>
      <c r="P169" s="167">
        <f t="shared" si="34"/>
        <v>0</v>
      </c>
      <c r="Q169" s="173"/>
      <c r="R169" s="173">
        <v>4.0000000000000002E-4</v>
      </c>
      <c r="S169" s="167">
        <f t="shared" si="35"/>
        <v>0</v>
      </c>
      <c r="X169">
        <v>0</v>
      </c>
      <c r="Z169">
        <v>0</v>
      </c>
    </row>
    <row r="170" spans="1:26">
      <c r="A170" s="156"/>
      <c r="B170" s="156"/>
      <c r="C170" s="156"/>
      <c r="D170" s="156" t="s">
        <v>70</v>
      </c>
      <c r="E170" s="156"/>
      <c r="F170" s="167"/>
      <c r="G170" s="159">
        <f>ROUND((SUM(L140:L169))/1,2)</f>
        <v>0</v>
      </c>
      <c r="H170" s="159">
        <f>ROUND((SUM(M140:M169))/1,2)</f>
        <v>0</v>
      </c>
      <c r="I170" s="159">
        <f>ROUND((SUM(I140:I169))/1,2)</f>
        <v>0</v>
      </c>
      <c r="J170" s="156"/>
      <c r="K170" s="156"/>
      <c r="L170" s="156">
        <f>ROUND((SUM(L140:L169))/1,2)</f>
        <v>0</v>
      </c>
      <c r="M170" s="156">
        <f>ROUND((SUM(M140:M169))/1,2)</f>
        <v>0</v>
      </c>
      <c r="N170" s="156"/>
      <c r="O170" s="156"/>
      <c r="P170" s="174">
        <f>ROUND((SUM(P140:P169))/1,2)</f>
        <v>0.05</v>
      </c>
      <c r="Q170" s="153"/>
      <c r="R170" s="153"/>
      <c r="S170" s="174">
        <f>ROUND((SUM(S140:S169))/1,2)</f>
        <v>0.56999999999999995</v>
      </c>
      <c r="T170" s="153"/>
      <c r="U170" s="153"/>
      <c r="V170" s="153"/>
      <c r="W170" s="153"/>
      <c r="X170" s="153"/>
      <c r="Y170" s="153"/>
      <c r="Z170" s="153"/>
    </row>
    <row r="171" spans="1:26">
      <c r="A171" s="1"/>
      <c r="B171" s="1"/>
      <c r="C171" s="1"/>
      <c r="D171" s="1"/>
      <c r="E171" s="1"/>
      <c r="F171" s="163"/>
      <c r="G171" s="149"/>
      <c r="H171" s="149"/>
      <c r="I171" s="149"/>
      <c r="J171" s="1"/>
      <c r="K171" s="1"/>
      <c r="L171" s="1"/>
      <c r="M171" s="1"/>
      <c r="N171" s="1"/>
      <c r="O171" s="1"/>
      <c r="P171" s="1"/>
      <c r="S171" s="1"/>
    </row>
    <row r="172" spans="1:26">
      <c r="A172" s="156"/>
      <c r="B172" s="156"/>
      <c r="C172" s="156"/>
      <c r="D172" s="156" t="s">
        <v>71</v>
      </c>
      <c r="E172" s="156"/>
      <c r="F172" s="167"/>
      <c r="G172" s="157"/>
      <c r="H172" s="157"/>
      <c r="I172" s="157"/>
      <c r="J172" s="156"/>
      <c r="K172" s="156"/>
      <c r="L172" s="156"/>
      <c r="M172" s="156"/>
      <c r="N172" s="156"/>
      <c r="O172" s="156"/>
      <c r="P172" s="156"/>
      <c r="Q172" s="153"/>
      <c r="R172" s="153"/>
      <c r="S172" s="156"/>
      <c r="T172" s="153"/>
      <c r="U172" s="153"/>
      <c r="V172" s="153"/>
      <c r="W172" s="153"/>
      <c r="X172" s="153"/>
      <c r="Y172" s="153"/>
      <c r="Z172" s="153"/>
    </row>
    <row r="173" spans="1:26" ht="24.95" customHeight="1">
      <c r="A173" s="171">
        <v>145</v>
      </c>
      <c r="B173" s="168" t="s">
        <v>260</v>
      </c>
      <c r="C173" s="172">
        <v>783424240</v>
      </c>
      <c r="D173" s="168" t="s">
        <v>261</v>
      </c>
      <c r="E173" s="168" t="s">
        <v>85</v>
      </c>
      <c r="F173" s="169">
        <v>50</v>
      </c>
      <c r="G173" s="170"/>
      <c r="H173" s="170"/>
      <c r="I173" s="170">
        <f>ROUND(F173*(G173+H173),2)</f>
        <v>0</v>
      </c>
      <c r="J173" s="168">
        <f>ROUND(F173*(N173),2)</f>
        <v>0</v>
      </c>
      <c r="K173" s="1">
        <f>ROUND(F173*(O173),2)</f>
        <v>0</v>
      </c>
      <c r="L173" s="1"/>
      <c r="M173" s="1">
        <f>ROUND(F173*(G173+H173),2)</f>
        <v>0</v>
      </c>
      <c r="N173" s="1">
        <v>0</v>
      </c>
      <c r="O173" s="1"/>
      <c r="P173" s="167">
        <f>ROUND(F173*(R173),3)</f>
        <v>4.0000000000000001E-3</v>
      </c>
      <c r="Q173" s="173"/>
      <c r="R173" s="173">
        <v>7.3300000000000006E-5</v>
      </c>
      <c r="S173" s="167">
        <f>ROUND(F173*(X173),3)</f>
        <v>0</v>
      </c>
      <c r="X173">
        <v>0</v>
      </c>
      <c r="Z173">
        <v>0</v>
      </c>
    </row>
    <row r="174" spans="1:26" ht="24.95" customHeight="1">
      <c r="A174" s="171">
        <v>146</v>
      </c>
      <c r="B174" s="168" t="s">
        <v>260</v>
      </c>
      <c r="C174" s="172">
        <v>783425250</v>
      </c>
      <c r="D174" s="168" t="s">
        <v>262</v>
      </c>
      <c r="E174" s="168" t="s">
        <v>85</v>
      </c>
      <c r="F174" s="169">
        <v>32</v>
      </c>
      <c r="G174" s="170"/>
      <c r="H174" s="170"/>
      <c r="I174" s="170">
        <f>ROUND(F174*(G174+H174),2)</f>
        <v>0</v>
      </c>
      <c r="J174" s="168">
        <f>ROUND(F174*(N174),2)</f>
        <v>0</v>
      </c>
      <c r="K174" s="1">
        <f>ROUND(F174*(O174),2)</f>
        <v>0</v>
      </c>
      <c r="L174" s="1"/>
      <c r="M174" s="1">
        <f>ROUND(F174*(G174+H174),2)</f>
        <v>0</v>
      </c>
      <c r="N174" s="1">
        <v>0</v>
      </c>
      <c r="O174" s="1"/>
      <c r="P174" s="167">
        <f>ROUND(F174*(R174),3)</f>
        <v>3.0000000000000001E-3</v>
      </c>
      <c r="Q174" s="173"/>
      <c r="R174" s="173">
        <v>9.4699999999999998E-5</v>
      </c>
      <c r="S174" s="167">
        <f>ROUND(F174*(X174),3)</f>
        <v>0</v>
      </c>
      <c r="X174">
        <v>0</v>
      </c>
      <c r="Z174">
        <v>0</v>
      </c>
    </row>
    <row r="175" spans="1:26" ht="24.95" customHeight="1">
      <c r="A175" s="171">
        <v>147</v>
      </c>
      <c r="B175" s="168" t="s">
        <v>263</v>
      </c>
      <c r="C175" s="172">
        <v>783903811</v>
      </c>
      <c r="D175" s="168" t="s">
        <v>264</v>
      </c>
      <c r="E175" s="168" t="s">
        <v>265</v>
      </c>
      <c r="F175" s="169">
        <v>10</v>
      </c>
      <c r="G175" s="170"/>
      <c r="H175" s="170"/>
      <c r="I175" s="170">
        <f>ROUND(F175*(G175+H175),2)</f>
        <v>0</v>
      </c>
      <c r="J175" s="168">
        <f>ROUND(F175*(N175),2)</f>
        <v>0</v>
      </c>
      <c r="K175" s="1">
        <f>ROUND(F175*(O175),2)</f>
        <v>0</v>
      </c>
      <c r="L175" s="1"/>
      <c r="M175" s="1">
        <f>ROUND(F175*(G175+H175),2)</f>
        <v>0</v>
      </c>
      <c r="N175" s="1">
        <v>0</v>
      </c>
      <c r="O175" s="1"/>
      <c r="P175" s="167">
        <f>ROUND(F175*(R175),3)</f>
        <v>1E-3</v>
      </c>
      <c r="Q175" s="173"/>
      <c r="R175" s="173">
        <v>6.3540000000000005E-5</v>
      </c>
      <c r="S175" s="167">
        <f>ROUND(F175*(X175),3)</f>
        <v>0</v>
      </c>
      <c r="X175">
        <v>0</v>
      </c>
      <c r="Z175">
        <v>0</v>
      </c>
    </row>
    <row r="176" spans="1:26">
      <c r="A176" s="156"/>
      <c r="B176" s="156"/>
      <c r="C176" s="156"/>
      <c r="D176" s="156" t="s">
        <v>71</v>
      </c>
      <c r="E176" s="156"/>
      <c r="F176" s="167"/>
      <c r="G176" s="159">
        <f>ROUND((SUM(L172:L175))/1,2)</f>
        <v>0</v>
      </c>
      <c r="H176" s="159">
        <f>ROUND((SUM(M172:M175))/1,2)</f>
        <v>0</v>
      </c>
      <c r="I176" s="159">
        <f>ROUND((SUM(I172:I175))/1,2)</f>
        <v>0</v>
      </c>
      <c r="J176" s="156"/>
      <c r="K176" s="156"/>
      <c r="L176" s="156">
        <f>ROUND((SUM(L172:L175))/1,2)</f>
        <v>0</v>
      </c>
      <c r="M176" s="156">
        <f>ROUND((SUM(M172:M175))/1,2)</f>
        <v>0</v>
      </c>
      <c r="N176" s="156"/>
      <c r="O176" s="156"/>
      <c r="P176" s="174">
        <f>ROUND((SUM(P172:P175))/1,2)</f>
        <v>0.01</v>
      </c>
      <c r="Q176" s="153"/>
      <c r="R176" s="153"/>
      <c r="S176" s="174">
        <f>ROUND((SUM(S172:S175))/1,2)</f>
        <v>0</v>
      </c>
      <c r="T176" s="153"/>
      <c r="U176" s="153"/>
      <c r="V176" s="153"/>
      <c r="W176" s="153"/>
      <c r="X176" s="153"/>
      <c r="Y176" s="153"/>
      <c r="Z176" s="153"/>
    </row>
    <row r="177" spans="1:26">
      <c r="A177" s="1"/>
      <c r="B177" s="1"/>
      <c r="C177" s="1"/>
      <c r="D177" s="1"/>
      <c r="E177" s="1"/>
      <c r="F177" s="163"/>
      <c r="G177" s="149"/>
      <c r="H177" s="149"/>
      <c r="I177" s="149"/>
      <c r="J177" s="1"/>
      <c r="K177" s="1"/>
      <c r="L177" s="1"/>
      <c r="M177" s="1"/>
      <c r="N177" s="1"/>
      <c r="O177" s="1"/>
      <c r="P177" s="1"/>
      <c r="S177" s="1"/>
    </row>
    <row r="178" spans="1:26">
      <c r="A178" s="156"/>
      <c r="B178" s="156"/>
      <c r="C178" s="156"/>
      <c r="D178" s="2" t="s">
        <v>64</v>
      </c>
      <c r="E178" s="156"/>
      <c r="F178" s="167"/>
      <c r="G178" s="159">
        <f>ROUND((SUM(L9:L177))/2,2)</f>
        <v>0</v>
      </c>
      <c r="H178" s="159">
        <f>ROUND((SUM(M9:M177))/2,2)</f>
        <v>0</v>
      </c>
      <c r="I178" s="159">
        <f>ROUND((SUM(I9:I177))/2,2)</f>
        <v>0</v>
      </c>
      <c r="J178" s="157"/>
      <c r="K178" s="156"/>
      <c r="L178" s="157">
        <f>ROUND((SUM(L9:L177))/2,2)</f>
        <v>0</v>
      </c>
      <c r="M178" s="157">
        <f>ROUND((SUM(M9:M177))/2,2)</f>
        <v>0</v>
      </c>
      <c r="N178" s="156"/>
      <c r="O178" s="156"/>
      <c r="P178" s="174">
        <f>ROUND((SUM(P9:P177))/2,2)</f>
        <v>3.21</v>
      </c>
      <c r="S178" s="174">
        <f>ROUND((SUM(S9:S177))/2,2)</f>
        <v>5.36</v>
      </c>
    </row>
    <row r="179" spans="1:26">
      <c r="A179" s="1"/>
      <c r="B179" s="1"/>
      <c r="C179" s="1"/>
      <c r="D179" s="1"/>
      <c r="E179" s="1"/>
      <c r="F179" s="163"/>
      <c r="G179" s="149"/>
      <c r="H179" s="149"/>
      <c r="I179" s="149"/>
      <c r="J179" s="1"/>
      <c r="K179" s="1"/>
      <c r="L179" s="1"/>
      <c r="M179" s="1"/>
      <c r="N179" s="1"/>
      <c r="O179" s="1"/>
      <c r="P179" s="1"/>
      <c r="S179" s="1"/>
    </row>
    <row r="180" spans="1:26">
      <c r="A180" s="156"/>
      <c r="B180" s="156"/>
      <c r="C180" s="156"/>
      <c r="D180" s="2" t="s">
        <v>8</v>
      </c>
      <c r="E180" s="156"/>
      <c r="F180" s="167"/>
      <c r="G180" s="157"/>
      <c r="H180" s="157"/>
      <c r="I180" s="157"/>
      <c r="J180" s="156"/>
      <c r="K180" s="156"/>
      <c r="L180" s="156"/>
      <c r="M180" s="156"/>
      <c r="N180" s="156"/>
      <c r="O180" s="156"/>
      <c r="P180" s="156"/>
      <c r="Q180" s="153"/>
      <c r="R180" s="153"/>
      <c r="S180" s="156"/>
      <c r="T180" s="153"/>
      <c r="U180" s="153"/>
      <c r="V180" s="153"/>
      <c r="W180" s="153"/>
      <c r="X180" s="153"/>
      <c r="Y180" s="153"/>
      <c r="Z180" s="153"/>
    </row>
    <row r="181" spans="1:26">
      <c r="A181" s="156"/>
      <c r="B181" s="156"/>
      <c r="C181" s="156"/>
      <c r="D181" s="156" t="s">
        <v>72</v>
      </c>
      <c r="E181" s="156"/>
      <c r="F181" s="167"/>
      <c r="G181" s="157"/>
      <c r="H181" s="157"/>
      <c r="I181" s="157"/>
      <c r="J181" s="156"/>
      <c r="K181" s="156"/>
      <c r="L181" s="156"/>
      <c r="M181" s="156"/>
      <c r="N181" s="156"/>
      <c r="O181" s="156"/>
      <c r="P181" s="156"/>
      <c r="Q181" s="153"/>
      <c r="R181" s="153"/>
      <c r="S181" s="156"/>
      <c r="T181" s="153"/>
      <c r="U181" s="153"/>
      <c r="V181" s="153"/>
      <c r="W181" s="153"/>
      <c r="X181" s="153"/>
      <c r="Y181" s="153"/>
      <c r="Z181" s="153"/>
    </row>
    <row r="182" spans="1:26" ht="24.95" customHeight="1">
      <c r="A182" s="171">
        <v>148</v>
      </c>
      <c r="B182" s="168" t="s">
        <v>266</v>
      </c>
      <c r="C182" s="172" t="s">
        <v>267</v>
      </c>
      <c r="D182" s="168" t="s">
        <v>268</v>
      </c>
      <c r="E182" s="168" t="s">
        <v>128</v>
      </c>
      <c r="F182" s="169">
        <v>1</v>
      </c>
      <c r="G182" s="170"/>
      <c r="H182" s="170"/>
      <c r="I182" s="170">
        <f t="shared" ref="I182:I187" si="36">ROUND(F182*(G182+H182),2)</f>
        <v>0</v>
      </c>
      <c r="J182" s="168">
        <f t="shared" ref="J182:J187" si="37">ROUND(F182*(N182),2)</f>
        <v>0</v>
      </c>
      <c r="K182" s="1">
        <f t="shared" ref="K182:K187" si="38">ROUND(F182*(O182),2)</f>
        <v>0</v>
      </c>
      <c r="L182" s="1"/>
      <c r="M182" s="1">
        <f t="shared" ref="M182:M187" si="39">ROUND(F182*(G182+H182),2)</f>
        <v>0</v>
      </c>
      <c r="N182" s="1">
        <v>0</v>
      </c>
      <c r="O182" s="1"/>
      <c r="P182" s="167">
        <f t="shared" ref="P182:P187" si="40">ROUND(F182*(R182),3)</f>
        <v>0</v>
      </c>
      <c r="Q182" s="173"/>
      <c r="R182" s="173">
        <v>0</v>
      </c>
      <c r="S182" s="167">
        <f t="shared" ref="S182:S187" si="41">ROUND(F182*(X182),3)</f>
        <v>0</v>
      </c>
      <c r="X182">
        <v>0</v>
      </c>
      <c r="Z182">
        <v>0</v>
      </c>
    </row>
    <row r="183" spans="1:26" ht="24.95" customHeight="1">
      <c r="A183" s="171">
        <v>149</v>
      </c>
      <c r="B183" s="168" t="s">
        <v>266</v>
      </c>
      <c r="C183" s="172" t="s">
        <v>269</v>
      </c>
      <c r="D183" s="168" t="s">
        <v>270</v>
      </c>
      <c r="E183" s="168" t="s">
        <v>128</v>
      </c>
      <c r="F183" s="169">
        <v>1</v>
      </c>
      <c r="G183" s="170"/>
      <c r="H183" s="170"/>
      <c r="I183" s="170">
        <f t="shared" si="36"/>
        <v>0</v>
      </c>
      <c r="J183" s="168">
        <f t="shared" si="37"/>
        <v>0</v>
      </c>
      <c r="K183" s="1">
        <f t="shared" si="38"/>
        <v>0</v>
      </c>
      <c r="L183" s="1"/>
      <c r="M183" s="1">
        <f t="shared" si="39"/>
        <v>0</v>
      </c>
      <c r="N183" s="1">
        <v>0</v>
      </c>
      <c r="O183" s="1"/>
      <c r="P183" s="167">
        <f t="shared" si="40"/>
        <v>0</v>
      </c>
      <c r="Q183" s="173"/>
      <c r="R183" s="173">
        <v>0</v>
      </c>
      <c r="S183" s="167">
        <f t="shared" si="41"/>
        <v>0</v>
      </c>
      <c r="X183">
        <v>0</v>
      </c>
      <c r="Z183">
        <v>0</v>
      </c>
    </row>
    <row r="184" spans="1:26" ht="24.95" customHeight="1">
      <c r="A184" s="171">
        <v>150</v>
      </c>
      <c r="B184" s="168" t="s">
        <v>266</v>
      </c>
      <c r="C184" s="172" t="s">
        <v>271</v>
      </c>
      <c r="D184" s="168" t="s">
        <v>272</v>
      </c>
      <c r="E184" s="168" t="s">
        <v>128</v>
      </c>
      <c r="F184" s="169">
        <v>1</v>
      </c>
      <c r="G184" s="170"/>
      <c r="H184" s="170"/>
      <c r="I184" s="170">
        <f t="shared" si="36"/>
        <v>0</v>
      </c>
      <c r="J184" s="168">
        <f t="shared" si="37"/>
        <v>0</v>
      </c>
      <c r="K184" s="1">
        <f t="shared" si="38"/>
        <v>0</v>
      </c>
      <c r="L184" s="1"/>
      <c r="M184" s="1">
        <f t="shared" si="39"/>
        <v>0</v>
      </c>
      <c r="N184" s="1">
        <v>0</v>
      </c>
      <c r="O184" s="1"/>
      <c r="P184" s="167">
        <f t="shared" si="40"/>
        <v>0</v>
      </c>
      <c r="Q184" s="173"/>
      <c r="R184" s="173">
        <v>0</v>
      </c>
      <c r="S184" s="167">
        <f t="shared" si="41"/>
        <v>0</v>
      </c>
      <c r="X184">
        <v>0</v>
      </c>
      <c r="Z184">
        <v>0</v>
      </c>
    </row>
    <row r="185" spans="1:26" ht="24.95" customHeight="1">
      <c r="A185" s="171">
        <v>151</v>
      </c>
      <c r="B185" s="168" t="s">
        <v>266</v>
      </c>
      <c r="C185" s="172" t="s">
        <v>273</v>
      </c>
      <c r="D185" s="168" t="s">
        <v>274</v>
      </c>
      <c r="E185" s="168" t="s">
        <v>128</v>
      </c>
      <c r="F185" s="169">
        <v>3</v>
      </c>
      <c r="G185" s="170"/>
      <c r="H185" s="170"/>
      <c r="I185" s="170">
        <f t="shared" si="36"/>
        <v>0</v>
      </c>
      <c r="J185" s="168">
        <f t="shared" si="37"/>
        <v>0</v>
      </c>
      <c r="K185" s="1">
        <f t="shared" si="38"/>
        <v>0</v>
      </c>
      <c r="L185" s="1"/>
      <c r="M185" s="1">
        <f t="shared" si="39"/>
        <v>0</v>
      </c>
      <c r="N185" s="1">
        <v>0</v>
      </c>
      <c r="O185" s="1"/>
      <c r="P185" s="167">
        <f t="shared" si="40"/>
        <v>0</v>
      </c>
      <c r="Q185" s="173"/>
      <c r="R185" s="173">
        <v>0</v>
      </c>
      <c r="S185" s="167">
        <f t="shared" si="41"/>
        <v>0</v>
      </c>
      <c r="X185">
        <v>0</v>
      </c>
      <c r="Z185">
        <v>0</v>
      </c>
    </row>
    <row r="186" spans="1:26" ht="24.95" customHeight="1">
      <c r="A186" s="171">
        <v>152</v>
      </c>
      <c r="B186" s="168" t="s">
        <v>266</v>
      </c>
      <c r="C186" s="172" t="s">
        <v>275</v>
      </c>
      <c r="D186" s="168" t="s">
        <v>276</v>
      </c>
      <c r="E186" s="168" t="s">
        <v>277</v>
      </c>
      <c r="F186" s="169">
        <v>1</v>
      </c>
      <c r="G186" s="170"/>
      <c r="H186" s="170"/>
      <c r="I186" s="170">
        <f t="shared" si="36"/>
        <v>0</v>
      </c>
      <c r="J186" s="168">
        <f t="shared" si="37"/>
        <v>0</v>
      </c>
      <c r="K186" s="1">
        <f t="shared" si="38"/>
        <v>0</v>
      </c>
      <c r="L186" s="1"/>
      <c r="M186" s="1">
        <f t="shared" si="39"/>
        <v>0</v>
      </c>
      <c r="N186" s="1">
        <v>0</v>
      </c>
      <c r="O186" s="1"/>
      <c r="P186" s="167">
        <f t="shared" si="40"/>
        <v>0</v>
      </c>
      <c r="Q186" s="173"/>
      <c r="R186" s="173">
        <v>0</v>
      </c>
      <c r="S186" s="167">
        <f t="shared" si="41"/>
        <v>0</v>
      </c>
      <c r="X186">
        <v>0</v>
      </c>
      <c r="Z186">
        <v>0</v>
      </c>
    </row>
    <row r="187" spans="1:26" ht="24.95" customHeight="1">
      <c r="A187" s="171">
        <v>153</v>
      </c>
      <c r="B187" s="168" t="s">
        <v>266</v>
      </c>
      <c r="C187" s="172" t="s">
        <v>278</v>
      </c>
      <c r="D187" s="168" t="s">
        <v>279</v>
      </c>
      <c r="E187" s="168" t="s">
        <v>280</v>
      </c>
      <c r="F187" s="169">
        <v>72</v>
      </c>
      <c r="G187" s="170"/>
      <c r="H187" s="170"/>
      <c r="I187" s="170">
        <f t="shared" si="36"/>
        <v>0</v>
      </c>
      <c r="J187" s="168">
        <f t="shared" si="37"/>
        <v>0</v>
      </c>
      <c r="K187" s="1">
        <f t="shared" si="38"/>
        <v>0</v>
      </c>
      <c r="L187" s="1"/>
      <c r="M187" s="1">
        <f t="shared" si="39"/>
        <v>0</v>
      </c>
      <c r="N187" s="1">
        <v>0</v>
      </c>
      <c r="O187" s="1"/>
      <c r="P187" s="167">
        <f t="shared" si="40"/>
        <v>0</v>
      </c>
      <c r="Q187" s="173"/>
      <c r="R187" s="173">
        <v>0</v>
      </c>
      <c r="S187" s="167">
        <f t="shared" si="41"/>
        <v>0</v>
      </c>
      <c r="X187">
        <v>0</v>
      </c>
      <c r="Z187">
        <v>0</v>
      </c>
    </row>
    <row r="188" spans="1:26">
      <c r="A188" s="156"/>
      <c r="B188" s="156"/>
      <c r="C188" s="156"/>
      <c r="D188" s="156" t="s">
        <v>72</v>
      </c>
      <c r="E188" s="156"/>
      <c r="F188" s="167"/>
      <c r="G188" s="159">
        <f>ROUND((SUM(L181:L187))/1,2)</f>
        <v>0</v>
      </c>
      <c r="H188" s="159">
        <f>ROUND((SUM(M181:M187))/1,2)</f>
        <v>0</v>
      </c>
      <c r="I188" s="159">
        <f>ROUND((SUM(I181:I187))/1,2)</f>
        <v>0</v>
      </c>
      <c r="J188" s="156"/>
      <c r="K188" s="156"/>
      <c r="L188" s="156">
        <f>ROUND((SUM(L181:L187))/1,2)</f>
        <v>0</v>
      </c>
      <c r="M188" s="156">
        <f>ROUND((SUM(M181:M187))/1,2)</f>
        <v>0</v>
      </c>
      <c r="N188" s="156"/>
      <c r="O188" s="156"/>
      <c r="P188" s="174">
        <f>ROUND((SUM(P181:P187))/1,2)</f>
        <v>0</v>
      </c>
      <c r="S188" s="167">
        <f>ROUND((SUM(S181:S187))/1,2)</f>
        <v>0</v>
      </c>
    </row>
    <row r="189" spans="1:26">
      <c r="A189" s="1"/>
      <c r="B189" s="1"/>
      <c r="C189" s="1"/>
      <c r="D189" s="1"/>
      <c r="E189" s="1"/>
      <c r="F189" s="163"/>
      <c r="G189" s="149"/>
      <c r="H189" s="149"/>
      <c r="I189" s="149"/>
      <c r="J189" s="1"/>
      <c r="K189" s="1"/>
      <c r="L189" s="1"/>
      <c r="M189" s="1"/>
      <c r="N189" s="1"/>
      <c r="O189" s="1"/>
      <c r="P189" s="1"/>
      <c r="S189" s="1"/>
    </row>
    <row r="190" spans="1:26">
      <c r="A190" s="156"/>
      <c r="B190" s="156"/>
      <c r="C190" s="156"/>
      <c r="D190" s="2" t="s">
        <v>8</v>
      </c>
      <c r="E190" s="156"/>
      <c r="F190" s="167"/>
      <c r="G190" s="159">
        <f>ROUND((SUM(L180:L189))/2,2)</f>
        <v>0</v>
      </c>
      <c r="H190" s="159">
        <f>ROUND((SUM(M180:M189))/2,2)</f>
        <v>0</v>
      </c>
      <c r="I190" s="159">
        <f>ROUND((SUM(I180:I189))/2,2)</f>
        <v>0</v>
      </c>
      <c r="J190" s="156"/>
      <c r="K190" s="156"/>
      <c r="L190" s="156">
        <f>ROUND((SUM(L180:L189))/2,2)</f>
        <v>0</v>
      </c>
      <c r="M190" s="156">
        <f>ROUND((SUM(M180:M189))/2,2)</f>
        <v>0</v>
      </c>
      <c r="N190" s="156"/>
      <c r="O190" s="156"/>
      <c r="P190" s="174">
        <f>ROUND((SUM(P180:P189))/2,2)</f>
        <v>0</v>
      </c>
      <c r="S190" s="174">
        <f>ROUND((SUM(S180:S189))/2,2)</f>
        <v>0</v>
      </c>
    </row>
    <row r="191" spans="1:26">
      <c r="A191" s="176"/>
      <c r="B191" s="176"/>
      <c r="C191" s="176"/>
      <c r="D191" s="176"/>
      <c r="E191" s="176"/>
      <c r="F191" s="177" t="s">
        <v>73</v>
      </c>
      <c r="G191" s="178">
        <f>ROUND((SUM(L9:L190))/3,2)</f>
        <v>0</v>
      </c>
      <c r="H191" s="178">
        <f>ROUND((SUM(M9:M190))/3,2)</f>
        <v>0</v>
      </c>
      <c r="I191" s="178">
        <f>ROUND((SUM(I9:I190))/3,2)</f>
        <v>0</v>
      </c>
      <c r="J191" s="176"/>
      <c r="K191" s="176"/>
      <c r="L191" s="176">
        <f>ROUND((SUM(L9:L190))/3,2)</f>
        <v>0</v>
      </c>
      <c r="M191" s="176">
        <f>ROUND((SUM(M9:M190))/3,2)</f>
        <v>0</v>
      </c>
      <c r="N191" s="176"/>
      <c r="O191" s="176"/>
      <c r="P191" s="177">
        <f>ROUND((SUM(P9:P190))/3,2)</f>
        <v>3.21</v>
      </c>
      <c r="S191" s="177">
        <f>ROUND((SUM(S9:S190))/3,2)</f>
        <v>5.36</v>
      </c>
      <c r="Z191">
        <f>(SUM(Z9:Z190))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Stavebné a technologické úpravy - oprava kotolne ZŠ Lisková / Vykurovanie</oddHeader>
    <oddFooter>&amp;RStrana &amp;P z &amp;N    &amp;L&amp;7Spracované systémom Systematic®pyramida.wsn, tel.: 051 77 10 585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Z41"/>
  <sheetViews>
    <sheetView workbookViewId="0">
      <selection activeCell="G2" sqref="G2"/>
    </sheetView>
  </sheetViews>
  <sheetFormatPr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>
      <c r="A1" s="3"/>
      <c r="B1" s="12"/>
      <c r="C1" s="12"/>
      <c r="D1" s="12"/>
      <c r="E1" s="12"/>
      <c r="F1" s="13" t="s">
        <v>15</v>
      </c>
      <c r="G1" s="12"/>
      <c r="H1" s="12"/>
      <c r="I1" s="12"/>
      <c r="J1" s="12"/>
      <c r="W1">
        <v>30.126000000000001</v>
      </c>
    </row>
    <row r="2" spans="1:23" ht="18" customHeight="1" thickTop="1">
      <c r="A2" s="11"/>
      <c r="B2" s="37" t="s">
        <v>1</v>
      </c>
      <c r="C2" s="38"/>
      <c r="D2" s="39"/>
      <c r="E2" s="39"/>
      <c r="F2" s="39"/>
      <c r="G2" s="43"/>
      <c r="H2" s="16"/>
      <c r="I2" s="27"/>
      <c r="J2" s="31"/>
    </row>
    <row r="3" spans="1:23" ht="18" customHeight="1">
      <c r="A3" s="11"/>
      <c r="B3" s="40" t="s">
        <v>281</v>
      </c>
      <c r="C3" s="41"/>
      <c r="D3" s="42"/>
      <c r="E3" s="42"/>
      <c r="F3" s="42"/>
      <c r="G3" s="44" t="s">
        <v>16</v>
      </c>
      <c r="H3" s="17"/>
      <c r="I3" s="28"/>
      <c r="J3" s="32"/>
    </row>
    <row r="4" spans="1:23" ht="18" customHeight="1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>
      <c r="A5" s="11"/>
      <c r="B5" s="45" t="s">
        <v>18</v>
      </c>
      <c r="C5" s="20"/>
      <c r="D5" s="17"/>
      <c r="E5" s="17"/>
      <c r="F5" s="44" t="s">
        <v>19</v>
      </c>
      <c r="G5" s="17"/>
      <c r="H5" s="17"/>
      <c r="I5" s="46" t="s">
        <v>20</v>
      </c>
      <c r="J5" s="47" t="s">
        <v>21</v>
      </c>
    </row>
    <row r="6" spans="1:23" ht="18" customHeight="1" thickTop="1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>
      <c r="A8" s="11"/>
      <c r="B8" s="45" t="s">
        <v>25</v>
      </c>
      <c r="C8" s="20"/>
      <c r="D8" s="17"/>
      <c r="E8" s="17"/>
      <c r="F8" s="17"/>
      <c r="G8" s="44" t="s">
        <v>23</v>
      </c>
      <c r="H8" s="17"/>
      <c r="I8" s="28"/>
      <c r="J8" s="32"/>
    </row>
    <row r="9" spans="1:23" ht="18" customHeight="1">
      <c r="A9" s="11"/>
      <c r="B9" s="23"/>
      <c r="C9" s="20"/>
      <c r="D9" s="17"/>
      <c r="E9" s="17"/>
      <c r="F9" s="17"/>
      <c r="G9" s="44" t="s">
        <v>24</v>
      </c>
      <c r="H9" s="17"/>
      <c r="I9" s="28"/>
      <c r="J9" s="32"/>
    </row>
    <row r="10" spans="1:23" ht="18" customHeight="1">
      <c r="A10" s="11"/>
      <c r="B10" s="45" t="s">
        <v>26</v>
      </c>
      <c r="C10" s="20"/>
      <c r="D10" s="17"/>
      <c r="E10" s="17"/>
      <c r="F10" s="17"/>
      <c r="G10" s="44" t="s">
        <v>23</v>
      </c>
      <c r="H10" s="17"/>
      <c r="I10" s="28"/>
      <c r="J10" s="32"/>
    </row>
    <row r="11" spans="1:23" ht="18" customHeight="1" thickBot="1">
      <c r="A11" s="11"/>
      <c r="B11" s="23"/>
      <c r="C11" s="20"/>
      <c r="D11" s="17"/>
      <c r="E11" s="17"/>
      <c r="F11" s="17"/>
      <c r="G11" s="44" t="s">
        <v>24</v>
      </c>
      <c r="H11" s="17"/>
      <c r="I11" s="28"/>
      <c r="J11" s="32"/>
    </row>
    <row r="12" spans="1:23" ht="18" customHeight="1" thickTop="1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>
      <c r="A15" s="11"/>
      <c r="B15" s="91" t="s">
        <v>27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32</v>
      </c>
      <c r="H15" s="62" t="s">
        <v>33</v>
      </c>
      <c r="I15" s="27"/>
      <c r="J15" s="55"/>
    </row>
    <row r="16" spans="1:23" ht="18" customHeight="1">
      <c r="A16" s="11"/>
      <c r="B16" s="94">
        <v>1</v>
      </c>
      <c r="C16" s="95" t="s">
        <v>28</v>
      </c>
      <c r="D16" s="96">
        <f>'Rekap 5870'!B13</f>
        <v>0</v>
      </c>
      <c r="E16" s="97">
        <f>'Rekap 5870'!C13</f>
        <v>0</v>
      </c>
      <c r="F16" s="106">
        <f>'Rekap 5870'!D13</f>
        <v>0</v>
      </c>
      <c r="G16" s="60">
        <v>6</v>
      </c>
      <c r="H16" s="115" t="s">
        <v>34</v>
      </c>
      <c r="I16" s="129"/>
      <c r="J16" s="126">
        <v>0</v>
      </c>
    </row>
    <row r="17" spans="1:26" ht="18" customHeight="1">
      <c r="A17" s="11"/>
      <c r="B17" s="67">
        <v>2</v>
      </c>
      <c r="C17" s="71" t="s">
        <v>29</v>
      </c>
      <c r="D17" s="78"/>
      <c r="E17" s="76"/>
      <c r="F17" s="81"/>
      <c r="G17" s="61">
        <v>7</v>
      </c>
      <c r="H17" s="116" t="s">
        <v>35</v>
      </c>
      <c r="I17" s="129"/>
      <c r="J17" s="127">
        <f>'SO 5870'!Z25</f>
        <v>0</v>
      </c>
    </row>
    <row r="18" spans="1:26" ht="18" customHeight="1">
      <c r="A18" s="11"/>
      <c r="B18" s="68">
        <v>3</v>
      </c>
      <c r="C18" s="72" t="s">
        <v>30</v>
      </c>
      <c r="D18" s="79"/>
      <c r="E18" s="77"/>
      <c r="F18" s="82"/>
      <c r="G18" s="61">
        <v>8</v>
      </c>
      <c r="H18" s="116" t="s">
        <v>36</v>
      </c>
      <c r="I18" s="129"/>
      <c r="J18" s="127">
        <v>0</v>
      </c>
    </row>
    <row r="19" spans="1:26" ht="18" customHeight="1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f>SUM(J16:J19)</f>
        <v>0</v>
      </c>
    </row>
    <row r="21" spans="1:26" ht="18" customHeight="1" thickTop="1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26" ht="18" customHeight="1">
      <c r="A22" s="11"/>
      <c r="B22" s="60">
        <v>11</v>
      </c>
      <c r="C22" s="63" t="s">
        <v>44</v>
      </c>
      <c r="D22" s="87"/>
      <c r="E22" s="89" t="s">
        <v>47</v>
      </c>
      <c r="F22" s="81">
        <f>((F16*U22*0)+(F17*V22*0)+(F18*W22*0))/100</f>
        <v>0</v>
      </c>
      <c r="G22" s="60">
        <v>16</v>
      </c>
      <c r="H22" s="115" t="s">
        <v>50</v>
      </c>
      <c r="I22" s="130" t="s">
        <v>47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11"/>
      <c r="B23" s="61">
        <v>12</v>
      </c>
      <c r="C23" s="64" t="s">
        <v>45</v>
      </c>
      <c r="D23" s="66"/>
      <c r="E23" s="89" t="s">
        <v>48</v>
      </c>
      <c r="F23" s="82">
        <f>((F16*U23*0)+(F17*V23*0)+(F18*W23*0))/100</f>
        <v>0</v>
      </c>
      <c r="G23" s="61">
        <v>17</v>
      </c>
      <c r="H23" s="116" t="s">
        <v>51</v>
      </c>
      <c r="I23" s="130" t="s">
        <v>47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11"/>
      <c r="B24" s="61">
        <v>13</v>
      </c>
      <c r="C24" s="64" t="s">
        <v>46</v>
      </c>
      <c r="D24" s="66"/>
      <c r="E24" s="89" t="s">
        <v>47</v>
      </c>
      <c r="F24" s="82">
        <f>((F16*U24*0)+(F17*V24*0)+(F18*W24*0))/100</f>
        <v>0</v>
      </c>
      <c r="G24" s="61">
        <v>18</v>
      </c>
      <c r="H24" s="116" t="s">
        <v>52</v>
      </c>
      <c r="I24" s="130" t="s">
        <v>48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26" ht="18" customHeight="1" thickTop="1">
      <c r="A27" s="11"/>
      <c r="B27" s="101"/>
      <c r="C27" s="143" t="s">
        <v>58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26" ht="18" customHeight="1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26" ht="18" customHeight="1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J28-SUM('SO 5870'!K9:'SO 5870'!K25)</f>
        <v>0</v>
      </c>
      <c r="J29" s="119">
        <f>ROUND(((ROUND(I29,2)*20)/100),2)</f>
        <v>0</v>
      </c>
    </row>
    <row r="30" spans="1:26" ht="18" customHeight="1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SUM('SO 5870'!K9:'SO 5870'!K25)</f>
        <v>0</v>
      </c>
      <c r="J30" s="120">
        <f>ROUND(((ROUND(I30,2)*0)/100),2)</f>
        <v>0</v>
      </c>
    </row>
    <row r="31" spans="1:26" ht="18" customHeight="1">
      <c r="A31" s="11"/>
      <c r="B31" s="24"/>
      <c r="C31" s="139"/>
      <c r="D31" s="140"/>
      <c r="E31" s="22"/>
      <c r="F31" s="11"/>
      <c r="G31" s="110">
        <v>24</v>
      </c>
      <c r="H31" s="114" t="s">
        <v>31</v>
      </c>
      <c r="I31" s="113"/>
      <c r="J31" s="133">
        <f>SUM(J28:J30)</f>
        <v>0</v>
      </c>
    </row>
    <row r="32" spans="1:26" ht="18" customHeight="1" thickBot="1">
      <c r="A32" s="11"/>
      <c r="B32" s="48"/>
      <c r="C32" s="117"/>
      <c r="D32" s="124"/>
      <c r="E32" s="84"/>
      <c r="F32" s="85"/>
      <c r="G32" s="60" t="s">
        <v>42</v>
      </c>
      <c r="H32" s="117"/>
      <c r="I32" s="124"/>
      <c r="J32" s="121"/>
    </row>
    <row r="33" spans="1:10" ht="18" customHeight="1" thickTop="1">
      <c r="A33" s="11"/>
      <c r="B33" s="101"/>
      <c r="C33" s="102"/>
      <c r="D33" s="141" t="s">
        <v>56</v>
      </c>
      <c r="E33" s="15"/>
      <c r="F33" s="103"/>
      <c r="G33" s="111">
        <v>26</v>
      </c>
      <c r="H33" s="142" t="s">
        <v>57</v>
      </c>
      <c r="I33" s="30"/>
      <c r="J33" s="112"/>
    </row>
    <row r="34" spans="1:10" ht="18" customHeight="1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500"/>
  <sheetViews>
    <sheetView workbookViewId="0"/>
  </sheetViews>
  <sheetFormatPr defaultRowHeight="1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>
      <c r="A1" s="145" t="s">
        <v>22</v>
      </c>
      <c r="B1" s="144"/>
      <c r="C1" s="144"/>
      <c r="D1" s="145" t="s">
        <v>19</v>
      </c>
      <c r="E1" s="144"/>
      <c r="F1" s="144"/>
      <c r="W1">
        <v>30.126000000000001</v>
      </c>
    </row>
    <row r="2" spans="1:26">
      <c r="A2" s="145" t="s">
        <v>26</v>
      </c>
      <c r="B2" s="144"/>
      <c r="C2" s="144"/>
      <c r="D2" s="145" t="s">
        <v>16</v>
      </c>
      <c r="E2" s="144"/>
      <c r="F2" s="144"/>
    </row>
    <row r="3" spans="1:26">
      <c r="A3" s="145" t="s">
        <v>25</v>
      </c>
      <c r="B3" s="144"/>
      <c r="C3" s="144"/>
      <c r="D3" s="145" t="s">
        <v>62</v>
      </c>
      <c r="E3" s="144"/>
      <c r="F3" s="144"/>
    </row>
    <row r="4" spans="1:26">
      <c r="A4" s="144"/>
      <c r="B4" s="144"/>
      <c r="C4" s="144"/>
      <c r="D4" s="144"/>
      <c r="E4" s="144"/>
      <c r="F4" s="144"/>
    </row>
    <row r="5" spans="1:26">
      <c r="A5" s="145" t="s">
        <v>1</v>
      </c>
      <c r="B5" s="144"/>
      <c r="C5" s="144"/>
      <c r="D5" s="144"/>
      <c r="E5" s="144"/>
      <c r="F5" s="144"/>
    </row>
    <row r="6" spans="1:26">
      <c r="A6" s="145" t="s">
        <v>281</v>
      </c>
      <c r="B6" s="144"/>
      <c r="C6" s="144"/>
      <c r="D6" s="144"/>
      <c r="E6" s="144"/>
      <c r="F6" s="144"/>
    </row>
    <row r="7" spans="1:26">
      <c r="A7" s="144"/>
      <c r="B7" s="144"/>
      <c r="C7" s="144"/>
      <c r="D7" s="144"/>
      <c r="E7" s="144"/>
      <c r="F7" s="144"/>
    </row>
    <row r="8" spans="1:26">
      <c r="A8" s="146" t="s">
        <v>63</v>
      </c>
      <c r="B8" s="144"/>
      <c r="C8" s="144"/>
      <c r="D8" s="144"/>
      <c r="E8" s="144"/>
      <c r="F8" s="144"/>
    </row>
    <row r="9" spans="1:26">
      <c r="A9" s="147" t="s">
        <v>59</v>
      </c>
      <c r="B9" s="147" t="s">
        <v>53</v>
      </c>
      <c r="C9" s="147" t="s">
        <v>54</v>
      </c>
      <c r="D9" s="147" t="s">
        <v>31</v>
      </c>
      <c r="E9" s="147" t="s">
        <v>60</v>
      </c>
      <c r="F9" s="147" t="s">
        <v>61</v>
      </c>
    </row>
    <row r="10" spans="1:26">
      <c r="A10" s="154" t="s">
        <v>282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>
      <c r="A11" s="156" t="s">
        <v>283</v>
      </c>
      <c r="B11" s="157">
        <f>'SO 5870'!L17</f>
        <v>0</v>
      </c>
      <c r="C11" s="157">
        <f>'SO 5870'!M17</f>
        <v>0</v>
      </c>
      <c r="D11" s="157">
        <f>'SO 5870'!I17</f>
        <v>0</v>
      </c>
      <c r="E11" s="158">
        <f>'SO 5870'!P17</f>
        <v>0</v>
      </c>
      <c r="F11" s="158">
        <f>'SO 5870'!S17</f>
        <v>29.38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>
      <c r="A12" s="156" t="s">
        <v>284</v>
      </c>
      <c r="B12" s="157">
        <f>'SO 5870'!L22</f>
        <v>0</v>
      </c>
      <c r="C12" s="157">
        <f>'SO 5870'!M22</f>
        <v>0</v>
      </c>
      <c r="D12" s="157">
        <f>'SO 5870'!I22</f>
        <v>0</v>
      </c>
      <c r="E12" s="158">
        <f>'SO 5870'!P22</f>
        <v>0.25</v>
      </c>
      <c r="F12" s="158">
        <f>'SO 5870'!S22</f>
        <v>1.68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>
      <c r="A13" s="2" t="s">
        <v>282</v>
      </c>
      <c r="B13" s="159">
        <f>'SO 5870'!L24</f>
        <v>0</v>
      </c>
      <c r="C13" s="159">
        <f>'SO 5870'!M24</f>
        <v>0</v>
      </c>
      <c r="D13" s="159">
        <f>'SO 5870'!I24</f>
        <v>0</v>
      </c>
      <c r="E13" s="160">
        <f>'SO 5870'!P24</f>
        <v>0.25</v>
      </c>
      <c r="F13" s="160">
        <f>'SO 5870'!S24</f>
        <v>31.06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>
      <c r="A14" s="1"/>
      <c r="B14" s="149"/>
      <c r="C14" s="149"/>
      <c r="D14" s="149"/>
      <c r="E14" s="148"/>
      <c r="F14" s="148"/>
    </row>
    <row r="15" spans="1:26">
      <c r="A15" s="2" t="s">
        <v>73</v>
      </c>
      <c r="B15" s="159">
        <f>'SO 5870'!L25</f>
        <v>0</v>
      </c>
      <c r="C15" s="159">
        <f>'SO 5870'!M25</f>
        <v>0</v>
      </c>
      <c r="D15" s="159">
        <f>'SO 5870'!I25</f>
        <v>0</v>
      </c>
      <c r="E15" s="160">
        <f>'SO 5870'!P25</f>
        <v>0.25</v>
      </c>
      <c r="F15" s="160">
        <f>'SO 5870'!S25</f>
        <v>31.06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>
      <c r="A16" s="1"/>
      <c r="B16" s="149"/>
      <c r="C16" s="149"/>
      <c r="D16" s="149"/>
      <c r="E16" s="148"/>
      <c r="F16" s="148"/>
    </row>
    <row r="17" spans="1:6">
      <c r="A17" s="1"/>
      <c r="B17" s="149"/>
      <c r="C17" s="149"/>
      <c r="D17" s="149"/>
      <c r="E17" s="148"/>
      <c r="F17" s="148"/>
    </row>
    <row r="18" spans="1:6">
      <c r="A18" s="1"/>
      <c r="B18" s="149"/>
      <c r="C18" s="149"/>
      <c r="D18" s="149"/>
      <c r="E18" s="148"/>
      <c r="F18" s="148"/>
    </row>
    <row r="19" spans="1:6">
      <c r="A19" s="1"/>
      <c r="B19" s="149"/>
      <c r="C19" s="149"/>
      <c r="D19" s="149"/>
      <c r="E19" s="148"/>
      <c r="F19" s="148"/>
    </row>
    <row r="20" spans="1:6">
      <c r="A20" s="1"/>
      <c r="B20" s="149"/>
      <c r="C20" s="149"/>
      <c r="D20" s="149"/>
      <c r="E20" s="148"/>
      <c r="F20" s="148"/>
    </row>
    <row r="21" spans="1:6">
      <c r="A21" s="1"/>
      <c r="B21" s="149"/>
      <c r="C21" s="149"/>
      <c r="D21" s="149"/>
      <c r="E21" s="148"/>
      <c r="F21" s="148"/>
    </row>
    <row r="22" spans="1:6">
      <c r="A22" s="1"/>
      <c r="B22" s="149"/>
      <c r="C22" s="149"/>
      <c r="D22" s="149"/>
      <c r="E22" s="148"/>
      <c r="F22" s="148"/>
    </row>
    <row r="23" spans="1:6">
      <c r="A23" s="1"/>
      <c r="B23" s="149"/>
      <c r="C23" s="149"/>
      <c r="D23" s="149"/>
      <c r="E23" s="148"/>
      <c r="F23" s="148"/>
    </row>
    <row r="24" spans="1:6">
      <c r="A24" s="1"/>
      <c r="B24" s="149"/>
      <c r="C24" s="149"/>
      <c r="D24" s="149"/>
      <c r="E24" s="148"/>
      <c r="F24" s="148"/>
    </row>
    <row r="25" spans="1:6">
      <c r="A25" s="1"/>
      <c r="B25" s="149"/>
      <c r="C25" s="149"/>
      <c r="D25" s="149"/>
      <c r="E25" s="148"/>
      <c r="F25" s="148"/>
    </row>
    <row r="26" spans="1:6">
      <c r="A26" s="1"/>
      <c r="B26" s="149"/>
      <c r="C26" s="149"/>
      <c r="D26" s="149"/>
      <c r="E26" s="148"/>
      <c r="F26" s="148"/>
    </row>
    <row r="27" spans="1:6">
      <c r="A27" s="1"/>
      <c r="B27" s="149"/>
      <c r="C27" s="149"/>
      <c r="D27" s="149"/>
      <c r="E27" s="148"/>
      <c r="F27" s="148"/>
    </row>
    <row r="28" spans="1:6">
      <c r="A28" s="1"/>
      <c r="B28" s="149"/>
      <c r="C28" s="149"/>
      <c r="D28" s="149"/>
      <c r="E28" s="148"/>
      <c r="F28" s="148"/>
    </row>
    <row r="29" spans="1:6">
      <c r="A29" s="1"/>
      <c r="B29" s="149"/>
      <c r="C29" s="149"/>
      <c r="D29" s="149"/>
      <c r="E29" s="148"/>
      <c r="F29" s="148"/>
    </row>
    <row r="30" spans="1:6">
      <c r="A30" s="1"/>
      <c r="B30" s="149"/>
      <c r="C30" s="149"/>
      <c r="D30" s="149"/>
      <c r="E30" s="148"/>
      <c r="F30" s="148"/>
    </row>
    <row r="31" spans="1:6">
      <c r="A31" s="1"/>
      <c r="B31" s="149"/>
      <c r="C31" s="149"/>
      <c r="D31" s="149"/>
      <c r="E31" s="148"/>
      <c r="F31" s="148"/>
    </row>
    <row r="32" spans="1:6">
      <c r="A32" s="1"/>
      <c r="B32" s="149"/>
      <c r="C32" s="149"/>
      <c r="D32" s="149"/>
      <c r="E32" s="148"/>
      <c r="F32" s="148"/>
    </row>
    <row r="33" spans="1:6">
      <c r="A33" s="1"/>
      <c r="B33" s="149"/>
      <c r="C33" s="149"/>
      <c r="D33" s="149"/>
      <c r="E33" s="148"/>
      <c r="F33" s="148"/>
    </row>
    <row r="34" spans="1:6">
      <c r="A34" s="1"/>
      <c r="B34" s="149"/>
      <c r="C34" s="149"/>
      <c r="D34" s="149"/>
      <c r="E34" s="148"/>
      <c r="F34" s="148"/>
    </row>
    <row r="35" spans="1:6">
      <c r="A35" s="1"/>
      <c r="B35" s="149"/>
      <c r="C35" s="149"/>
      <c r="D35" s="149"/>
      <c r="E35" s="148"/>
      <c r="F35" s="148"/>
    </row>
    <row r="36" spans="1:6">
      <c r="A36" s="1"/>
      <c r="B36" s="149"/>
      <c r="C36" s="149"/>
      <c r="D36" s="149"/>
      <c r="E36" s="148"/>
      <c r="F36" s="148"/>
    </row>
    <row r="37" spans="1:6">
      <c r="A37" s="1"/>
      <c r="B37" s="149"/>
      <c r="C37" s="149"/>
      <c r="D37" s="149"/>
      <c r="E37" s="148"/>
      <c r="F37" s="148"/>
    </row>
    <row r="38" spans="1:6">
      <c r="A38" s="1"/>
      <c r="B38" s="149"/>
      <c r="C38" s="149"/>
      <c r="D38" s="149"/>
      <c r="E38" s="148"/>
      <c r="F38" s="148"/>
    </row>
    <row r="39" spans="1:6">
      <c r="A39" s="1"/>
      <c r="B39" s="149"/>
      <c r="C39" s="149"/>
      <c r="D39" s="149"/>
      <c r="E39" s="148"/>
      <c r="F39" s="148"/>
    </row>
    <row r="40" spans="1:6">
      <c r="A40" s="1"/>
      <c r="B40" s="149"/>
      <c r="C40" s="149"/>
      <c r="D40" s="149"/>
      <c r="E40" s="148"/>
      <c r="F40" s="148"/>
    </row>
    <row r="41" spans="1:6">
      <c r="A41" s="1"/>
      <c r="B41" s="149"/>
      <c r="C41" s="149"/>
      <c r="D41" s="149"/>
      <c r="E41" s="148"/>
      <c r="F41" s="148"/>
    </row>
    <row r="42" spans="1:6">
      <c r="A42" s="1"/>
      <c r="B42" s="149"/>
      <c r="C42" s="149"/>
      <c r="D42" s="149"/>
      <c r="E42" s="148"/>
      <c r="F42" s="148"/>
    </row>
    <row r="43" spans="1:6">
      <c r="A43" s="1"/>
      <c r="B43" s="149"/>
      <c r="C43" s="149"/>
      <c r="D43" s="149"/>
      <c r="E43" s="148"/>
      <c r="F43" s="148"/>
    </row>
    <row r="44" spans="1:6">
      <c r="A44" s="1"/>
      <c r="B44" s="149"/>
      <c r="C44" s="149"/>
      <c r="D44" s="149"/>
      <c r="E44" s="148"/>
      <c r="F44" s="148"/>
    </row>
    <row r="45" spans="1:6">
      <c r="A45" s="1"/>
      <c r="B45" s="149"/>
      <c r="C45" s="149"/>
      <c r="D45" s="149"/>
      <c r="E45" s="148"/>
      <c r="F45" s="148"/>
    </row>
    <row r="46" spans="1:6">
      <c r="A46" s="1"/>
      <c r="B46" s="149"/>
      <c r="C46" s="149"/>
      <c r="D46" s="149"/>
      <c r="E46" s="148"/>
      <c r="F46" s="148"/>
    </row>
    <row r="47" spans="1:6">
      <c r="A47" s="1"/>
      <c r="B47" s="149"/>
      <c r="C47" s="149"/>
      <c r="D47" s="149"/>
      <c r="E47" s="148"/>
      <c r="F47" s="148"/>
    </row>
    <row r="48" spans="1:6">
      <c r="A48" s="1"/>
      <c r="B48" s="149"/>
      <c r="C48" s="149"/>
      <c r="D48" s="149"/>
      <c r="E48" s="148"/>
      <c r="F48" s="148"/>
    </row>
    <row r="49" spans="1:6">
      <c r="A49" s="1"/>
      <c r="B49" s="149"/>
      <c r="C49" s="149"/>
      <c r="D49" s="149"/>
      <c r="E49" s="148"/>
      <c r="F49" s="148"/>
    </row>
    <row r="50" spans="1:6">
      <c r="A50" s="1"/>
      <c r="B50" s="149"/>
      <c r="C50" s="149"/>
      <c r="D50" s="149"/>
      <c r="E50" s="148"/>
      <c r="F50" s="148"/>
    </row>
    <row r="51" spans="1:6">
      <c r="A51" s="1"/>
      <c r="B51" s="149"/>
      <c r="C51" s="149"/>
      <c r="D51" s="149"/>
      <c r="E51" s="148"/>
      <c r="F51" s="148"/>
    </row>
    <row r="52" spans="1:6">
      <c r="A52" s="1"/>
      <c r="B52" s="149"/>
      <c r="C52" s="149"/>
      <c r="D52" s="149"/>
      <c r="E52" s="148"/>
      <c r="F52" s="148"/>
    </row>
    <row r="53" spans="1:6">
      <c r="A53" s="1"/>
      <c r="B53" s="149"/>
      <c r="C53" s="149"/>
      <c r="D53" s="149"/>
      <c r="E53" s="148"/>
      <c r="F53" s="148"/>
    </row>
    <row r="54" spans="1:6">
      <c r="A54" s="1"/>
      <c r="B54" s="149"/>
      <c r="C54" s="149"/>
      <c r="D54" s="149"/>
      <c r="E54" s="148"/>
      <c r="F54" s="148"/>
    </row>
    <row r="55" spans="1:6">
      <c r="A55" s="1"/>
      <c r="B55" s="149"/>
      <c r="C55" s="149"/>
      <c r="D55" s="149"/>
      <c r="E55" s="148"/>
      <c r="F55" s="148"/>
    </row>
    <row r="56" spans="1:6">
      <c r="A56" s="1"/>
      <c r="B56" s="149"/>
      <c r="C56" s="149"/>
      <c r="D56" s="149"/>
      <c r="E56" s="148"/>
      <c r="F56" s="148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25"/>
  <sheetViews>
    <sheetView workbookViewId="0">
      <pane ySplit="8" topLeftCell="A9" activePane="bottomLeft" state="frozen"/>
      <selection pane="bottomLeft" activeCell="A9" sqref="A9:XFD9"/>
    </sheetView>
  </sheetViews>
  <sheetFormatPr defaultRowHeight="15"/>
  <cols>
    <col min="1" max="1" width="4.7109375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7" width="9.7109375" customWidth="1"/>
    <col min="8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>
      <c r="A1" s="5" t="s">
        <v>22</v>
      </c>
      <c r="B1" s="3"/>
      <c r="C1" s="3"/>
      <c r="D1" s="3"/>
      <c r="E1" s="5" t="s">
        <v>19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>
      <c r="A2" s="5" t="s">
        <v>26</v>
      </c>
      <c r="B2" s="3"/>
      <c r="C2" s="3"/>
      <c r="D2" s="3"/>
      <c r="E2" s="5" t="s">
        <v>16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>
      <c r="A3" s="5" t="s">
        <v>25</v>
      </c>
      <c r="B3" s="3"/>
      <c r="C3" s="3"/>
      <c r="D3" s="3"/>
      <c r="E3" s="5" t="s">
        <v>62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>
      <c r="A5" s="5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>
      <c r="A6" s="5" t="s">
        <v>281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>
      <c r="A7" s="13" t="s">
        <v>63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>
      <c r="A8" s="164" t="s">
        <v>74</v>
      </c>
      <c r="B8" s="164" t="s">
        <v>75</v>
      </c>
      <c r="C8" s="164" t="s">
        <v>76</v>
      </c>
      <c r="D8" s="164" t="s">
        <v>77</v>
      </c>
      <c r="E8" s="164" t="s">
        <v>78</v>
      </c>
      <c r="F8" s="164" t="s">
        <v>79</v>
      </c>
      <c r="G8" s="164" t="s">
        <v>53</v>
      </c>
      <c r="H8" s="164" t="s">
        <v>54</v>
      </c>
      <c r="I8" s="164" t="s">
        <v>80</v>
      </c>
      <c r="J8" s="164"/>
      <c r="K8" s="164"/>
      <c r="L8" s="164"/>
      <c r="M8" s="164"/>
      <c r="N8" s="164"/>
      <c r="O8" s="164"/>
      <c r="P8" s="164" t="s">
        <v>81</v>
      </c>
      <c r="Q8" s="161"/>
      <c r="R8" s="161"/>
      <c r="S8" s="164" t="s">
        <v>82</v>
      </c>
      <c r="T8" s="162"/>
      <c r="U8" s="162"/>
      <c r="V8" s="162"/>
      <c r="W8" s="162"/>
      <c r="X8" s="162"/>
      <c r="Y8" s="162"/>
      <c r="Z8" s="162"/>
    </row>
    <row r="9" spans="1:26">
      <c r="A9" s="150"/>
      <c r="B9" s="150"/>
      <c r="C9" s="165"/>
      <c r="D9" s="154" t="s">
        <v>282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>
      <c r="A10" s="156"/>
      <c r="B10" s="156"/>
      <c r="C10" s="156"/>
      <c r="D10" s="156" t="s">
        <v>283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>
      <c r="A11" s="171">
        <v>154</v>
      </c>
      <c r="B11" s="168" t="s">
        <v>285</v>
      </c>
      <c r="C11" s="172">
        <v>132201201</v>
      </c>
      <c r="D11" s="168" t="s">
        <v>286</v>
      </c>
      <c r="E11" s="168" t="s">
        <v>287</v>
      </c>
      <c r="F11" s="169">
        <v>110</v>
      </c>
      <c r="G11" s="170"/>
      <c r="H11" s="170"/>
      <c r="I11" s="170">
        <f t="shared" ref="I11:I16" si="0">ROUND(F11*(G11+H11),2)</f>
        <v>0</v>
      </c>
      <c r="J11" s="168">
        <f t="shared" ref="J11:J16" si="1">ROUND(F11*(N11),2)</f>
        <v>0</v>
      </c>
      <c r="K11" s="1">
        <f t="shared" ref="K11:K16" si="2">ROUND(F11*(O11),2)</f>
        <v>0</v>
      </c>
      <c r="L11" s="1"/>
      <c r="M11" s="1">
        <f t="shared" ref="M11:M16" si="3">ROUND(F11*(G11+H11),2)</f>
        <v>0</v>
      </c>
      <c r="N11" s="1">
        <v>0</v>
      </c>
      <c r="O11" s="1"/>
      <c r="P11" s="167">
        <f t="shared" ref="P11:P16" si="4">ROUND(F11*(R11),3)</f>
        <v>0</v>
      </c>
      <c r="Q11" s="173"/>
      <c r="R11" s="173">
        <v>0</v>
      </c>
      <c r="S11" s="167">
        <f t="shared" ref="S11:S16" si="5">ROUND(F11*(X11),3)</f>
        <v>0</v>
      </c>
      <c r="X11">
        <v>0</v>
      </c>
      <c r="Z11">
        <v>0</v>
      </c>
    </row>
    <row r="12" spans="1:26" ht="24.95" customHeight="1">
      <c r="A12" s="171">
        <v>155</v>
      </c>
      <c r="B12" s="168" t="s">
        <v>285</v>
      </c>
      <c r="C12" s="172">
        <v>174101001</v>
      </c>
      <c r="D12" s="168" t="s">
        <v>288</v>
      </c>
      <c r="E12" s="168" t="s">
        <v>287</v>
      </c>
      <c r="F12" s="169">
        <v>110</v>
      </c>
      <c r="G12" s="170"/>
      <c r="H12" s="170"/>
      <c r="I12" s="170">
        <f t="shared" si="0"/>
        <v>0</v>
      </c>
      <c r="J12" s="168">
        <f t="shared" si="1"/>
        <v>0</v>
      </c>
      <c r="K12" s="1">
        <f t="shared" si="2"/>
        <v>0</v>
      </c>
      <c r="L12" s="1"/>
      <c r="M12" s="1">
        <f t="shared" si="3"/>
        <v>0</v>
      </c>
      <c r="N12" s="1">
        <v>0</v>
      </c>
      <c r="O12" s="1"/>
      <c r="P12" s="167">
        <f t="shared" si="4"/>
        <v>0</v>
      </c>
      <c r="Q12" s="173"/>
      <c r="R12" s="173">
        <v>0</v>
      </c>
      <c r="S12" s="167">
        <f t="shared" si="5"/>
        <v>0</v>
      </c>
      <c r="X12">
        <v>0</v>
      </c>
      <c r="Z12">
        <v>0</v>
      </c>
    </row>
    <row r="13" spans="1:26" ht="24.95" customHeight="1">
      <c r="A13" s="171">
        <v>156</v>
      </c>
      <c r="B13" s="168" t="s">
        <v>285</v>
      </c>
      <c r="C13" s="172">
        <v>175101102</v>
      </c>
      <c r="D13" s="168" t="s">
        <v>289</v>
      </c>
      <c r="E13" s="168" t="s">
        <v>287</v>
      </c>
      <c r="F13" s="169">
        <v>28</v>
      </c>
      <c r="G13" s="170"/>
      <c r="H13" s="170"/>
      <c r="I13" s="170">
        <f t="shared" si="0"/>
        <v>0</v>
      </c>
      <c r="J13" s="168">
        <f t="shared" si="1"/>
        <v>0</v>
      </c>
      <c r="K13" s="1">
        <f t="shared" si="2"/>
        <v>0</v>
      </c>
      <c r="L13" s="1"/>
      <c r="M13" s="1">
        <f t="shared" si="3"/>
        <v>0</v>
      </c>
      <c r="N13" s="1">
        <v>0</v>
      </c>
      <c r="O13" s="1"/>
      <c r="P13" s="167">
        <f t="shared" si="4"/>
        <v>0</v>
      </c>
      <c r="Q13" s="173"/>
      <c r="R13" s="173">
        <v>0</v>
      </c>
      <c r="S13" s="167">
        <f t="shared" si="5"/>
        <v>0</v>
      </c>
      <c r="X13">
        <v>0</v>
      </c>
      <c r="Z13">
        <v>0</v>
      </c>
    </row>
    <row r="14" spans="1:26" ht="24.95" customHeight="1">
      <c r="A14" s="171">
        <v>157</v>
      </c>
      <c r="B14" s="168" t="s">
        <v>285</v>
      </c>
      <c r="C14" s="172">
        <v>181101102</v>
      </c>
      <c r="D14" s="168" t="s">
        <v>290</v>
      </c>
      <c r="E14" s="168" t="s">
        <v>265</v>
      </c>
      <c r="F14" s="169">
        <v>72</v>
      </c>
      <c r="G14" s="170"/>
      <c r="H14" s="170"/>
      <c r="I14" s="170">
        <f t="shared" si="0"/>
        <v>0</v>
      </c>
      <c r="J14" s="168">
        <f t="shared" si="1"/>
        <v>0</v>
      </c>
      <c r="K14" s="1">
        <f t="shared" si="2"/>
        <v>0</v>
      </c>
      <c r="L14" s="1"/>
      <c r="M14" s="1">
        <f t="shared" si="3"/>
        <v>0</v>
      </c>
      <c r="N14" s="1">
        <v>0</v>
      </c>
      <c r="O14" s="1"/>
      <c r="P14" s="167">
        <f t="shared" si="4"/>
        <v>0</v>
      </c>
      <c r="Q14" s="173"/>
      <c r="R14" s="173">
        <v>0</v>
      </c>
      <c r="S14" s="167">
        <f t="shared" si="5"/>
        <v>0</v>
      </c>
      <c r="X14">
        <v>0</v>
      </c>
      <c r="Z14">
        <v>0</v>
      </c>
    </row>
    <row r="15" spans="1:26" ht="24.95" customHeight="1">
      <c r="A15" s="171">
        <v>158</v>
      </c>
      <c r="B15" s="168" t="s">
        <v>291</v>
      </c>
      <c r="C15" s="172">
        <v>113106241</v>
      </c>
      <c r="D15" s="168" t="s">
        <v>292</v>
      </c>
      <c r="E15" s="168" t="s">
        <v>265</v>
      </c>
      <c r="F15" s="169">
        <v>72</v>
      </c>
      <c r="G15" s="170"/>
      <c r="H15" s="170"/>
      <c r="I15" s="170">
        <f t="shared" si="0"/>
        <v>0</v>
      </c>
      <c r="J15" s="168">
        <f t="shared" si="1"/>
        <v>0</v>
      </c>
      <c r="K15" s="1">
        <f t="shared" si="2"/>
        <v>0</v>
      </c>
      <c r="L15" s="1"/>
      <c r="M15" s="1">
        <f t="shared" si="3"/>
        <v>0</v>
      </c>
      <c r="N15" s="1">
        <v>0</v>
      </c>
      <c r="O15" s="1"/>
      <c r="P15" s="167">
        <f t="shared" si="4"/>
        <v>0</v>
      </c>
      <c r="Q15" s="173"/>
      <c r="R15" s="173">
        <v>0</v>
      </c>
      <c r="S15" s="167">
        <f t="shared" si="5"/>
        <v>29.376000000000001</v>
      </c>
      <c r="X15">
        <v>0.40799999999999997</v>
      </c>
      <c r="Z15">
        <v>0</v>
      </c>
    </row>
    <row r="16" spans="1:26" ht="35.1" customHeight="1">
      <c r="A16" s="171">
        <v>159</v>
      </c>
      <c r="B16" s="168" t="s">
        <v>293</v>
      </c>
      <c r="C16" s="172">
        <v>583311110</v>
      </c>
      <c r="D16" s="168" t="s">
        <v>294</v>
      </c>
      <c r="E16" s="168" t="s">
        <v>295</v>
      </c>
      <c r="F16" s="169">
        <v>50.4</v>
      </c>
      <c r="G16" s="170"/>
      <c r="H16" s="170"/>
      <c r="I16" s="170">
        <f t="shared" si="0"/>
        <v>0</v>
      </c>
      <c r="J16" s="168">
        <f t="shared" si="1"/>
        <v>0</v>
      </c>
      <c r="K16" s="1">
        <f t="shared" si="2"/>
        <v>0</v>
      </c>
      <c r="L16" s="1"/>
      <c r="M16" s="1">
        <f t="shared" si="3"/>
        <v>0</v>
      </c>
      <c r="N16" s="1">
        <v>0</v>
      </c>
      <c r="O16" s="1"/>
      <c r="P16" s="167">
        <f t="shared" si="4"/>
        <v>0</v>
      </c>
      <c r="Q16" s="173"/>
      <c r="R16" s="173">
        <v>0</v>
      </c>
      <c r="S16" s="167">
        <f t="shared" si="5"/>
        <v>0</v>
      </c>
      <c r="X16">
        <v>0</v>
      </c>
      <c r="Z16">
        <v>0</v>
      </c>
    </row>
    <row r="17" spans="1:26">
      <c r="A17" s="156"/>
      <c r="B17" s="156"/>
      <c r="C17" s="156"/>
      <c r="D17" s="156" t="s">
        <v>283</v>
      </c>
      <c r="E17" s="156"/>
      <c r="F17" s="167"/>
      <c r="G17" s="159">
        <f>ROUND((SUM(L10:L16))/1,2)</f>
        <v>0</v>
      </c>
      <c r="H17" s="159">
        <f>ROUND((SUM(M10:M16))/1,2)</f>
        <v>0</v>
      </c>
      <c r="I17" s="159">
        <f>ROUND((SUM(I10:I16))/1,2)</f>
        <v>0</v>
      </c>
      <c r="J17" s="156"/>
      <c r="K17" s="156"/>
      <c r="L17" s="156">
        <f>ROUND((SUM(L10:L16))/1,2)</f>
        <v>0</v>
      </c>
      <c r="M17" s="156">
        <f>ROUND((SUM(M10:M16))/1,2)</f>
        <v>0</v>
      </c>
      <c r="N17" s="156"/>
      <c r="O17" s="156"/>
      <c r="P17" s="174">
        <f>ROUND((SUM(P10:P16))/1,2)</f>
        <v>0</v>
      </c>
      <c r="Q17" s="153"/>
      <c r="R17" s="153"/>
      <c r="S17" s="174">
        <f>ROUND((SUM(S10:S16))/1,2)</f>
        <v>29.38</v>
      </c>
      <c r="T17" s="153"/>
      <c r="U17" s="153"/>
      <c r="V17" s="153"/>
      <c r="W17" s="153"/>
      <c r="X17" s="153"/>
      <c r="Y17" s="153"/>
      <c r="Z17" s="153"/>
    </row>
    <row r="18" spans="1:26">
      <c r="A18" s="1"/>
      <c r="B18" s="1"/>
      <c r="C18" s="1"/>
      <c r="D18" s="1"/>
      <c r="E18" s="1"/>
      <c r="F18" s="163"/>
      <c r="G18" s="149"/>
      <c r="H18" s="149"/>
      <c r="I18" s="149"/>
      <c r="J18" s="1"/>
      <c r="K18" s="1"/>
      <c r="L18" s="1"/>
      <c r="M18" s="1"/>
      <c r="N18" s="1"/>
      <c r="O18" s="1"/>
      <c r="P18" s="1"/>
      <c r="S18" s="1"/>
    </row>
    <row r="19" spans="1:26">
      <c r="A19" s="156"/>
      <c r="B19" s="156"/>
      <c r="C19" s="156"/>
      <c r="D19" s="156" t="s">
        <v>284</v>
      </c>
      <c r="E19" s="156"/>
      <c r="F19" s="167"/>
      <c r="G19" s="157"/>
      <c r="H19" s="157"/>
      <c r="I19" s="157"/>
      <c r="J19" s="156"/>
      <c r="K19" s="156"/>
      <c r="L19" s="156"/>
      <c r="M19" s="156"/>
      <c r="N19" s="156"/>
      <c r="O19" s="156"/>
      <c r="P19" s="156"/>
      <c r="Q19" s="153"/>
      <c r="R19" s="153"/>
      <c r="S19" s="156"/>
      <c r="T19" s="153"/>
      <c r="U19" s="153"/>
      <c r="V19" s="153"/>
      <c r="W19" s="153"/>
      <c r="X19" s="153"/>
      <c r="Y19" s="153"/>
      <c r="Z19" s="153"/>
    </row>
    <row r="20" spans="1:26" ht="24.95" customHeight="1">
      <c r="A20" s="171">
        <v>160</v>
      </c>
      <c r="B20" s="168" t="s">
        <v>296</v>
      </c>
      <c r="C20" s="172">
        <v>962051115</v>
      </c>
      <c r="D20" s="168" t="s">
        <v>297</v>
      </c>
      <c r="E20" s="168" t="s">
        <v>265</v>
      </c>
      <c r="F20" s="169">
        <v>10</v>
      </c>
      <c r="G20" s="170"/>
      <c r="H20" s="170"/>
      <c r="I20" s="170">
        <f>ROUND(F20*(G20+H20),2)</f>
        <v>0</v>
      </c>
      <c r="J20" s="168">
        <f>ROUND(F20*(N20),2)</f>
        <v>0</v>
      </c>
      <c r="K20" s="1">
        <f>ROUND(F20*(O20),2)</f>
        <v>0</v>
      </c>
      <c r="L20" s="1"/>
      <c r="M20" s="1">
        <f>ROUND(F20*(G20+H20),2)</f>
        <v>0</v>
      </c>
      <c r="N20" s="1">
        <v>0</v>
      </c>
      <c r="O20" s="1"/>
      <c r="P20" s="167">
        <f>ROUND(F20*(R20),3)</f>
        <v>0.253</v>
      </c>
      <c r="Q20" s="173"/>
      <c r="R20" s="173">
        <v>2.5271591999999999E-2</v>
      </c>
      <c r="S20" s="167">
        <f>ROUND(F20*(X20),3)</f>
        <v>1.68</v>
      </c>
      <c r="X20">
        <v>0.16800000000000001</v>
      </c>
      <c r="Z20">
        <v>0</v>
      </c>
    </row>
    <row r="21" spans="1:26" ht="24.95" customHeight="1">
      <c r="A21" s="171">
        <v>161</v>
      </c>
      <c r="B21" s="168" t="s">
        <v>298</v>
      </c>
      <c r="C21" s="172">
        <v>979024441</v>
      </c>
      <c r="D21" s="168" t="s">
        <v>299</v>
      </c>
      <c r="E21" s="168" t="s">
        <v>85</v>
      </c>
      <c r="F21" s="169">
        <v>71.5</v>
      </c>
      <c r="G21" s="170"/>
      <c r="H21" s="170"/>
      <c r="I21" s="170">
        <f>ROUND(F21*(G21+H21),2)</f>
        <v>0</v>
      </c>
      <c r="J21" s="168">
        <f>ROUND(F21*(N21),2)</f>
        <v>0</v>
      </c>
      <c r="K21" s="1">
        <f>ROUND(F21*(O21),2)</f>
        <v>0</v>
      </c>
      <c r="L21" s="1"/>
      <c r="M21" s="1">
        <f>ROUND(F21*(G21+H21),2)</f>
        <v>0</v>
      </c>
      <c r="N21" s="1">
        <v>0</v>
      </c>
      <c r="O21" s="1"/>
      <c r="P21" s="167">
        <f>ROUND(F21*(R21),3)</f>
        <v>0</v>
      </c>
      <c r="Q21" s="173"/>
      <c r="R21" s="173">
        <v>0</v>
      </c>
      <c r="S21" s="167">
        <f>ROUND(F21*(X21),3)</f>
        <v>0</v>
      </c>
      <c r="X21">
        <v>0</v>
      </c>
      <c r="Z21">
        <v>0</v>
      </c>
    </row>
    <row r="22" spans="1:26">
      <c r="A22" s="156"/>
      <c r="B22" s="156"/>
      <c r="C22" s="156"/>
      <c r="D22" s="156" t="s">
        <v>284</v>
      </c>
      <c r="E22" s="156"/>
      <c r="F22" s="167"/>
      <c r="G22" s="159">
        <f>ROUND((SUM(L19:L21))/1,2)</f>
        <v>0</v>
      </c>
      <c r="H22" s="159">
        <f>ROUND((SUM(M19:M21))/1,2)</f>
        <v>0</v>
      </c>
      <c r="I22" s="159">
        <f>ROUND((SUM(I19:I21))/1,2)</f>
        <v>0</v>
      </c>
      <c r="J22" s="156"/>
      <c r="K22" s="156"/>
      <c r="L22" s="156">
        <f>ROUND((SUM(L19:L21))/1,2)</f>
        <v>0</v>
      </c>
      <c r="M22" s="156">
        <f>ROUND((SUM(M19:M21))/1,2)</f>
        <v>0</v>
      </c>
      <c r="N22" s="156"/>
      <c r="O22" s="156"/>
      <c r="P22" s="174">
        <f>ROUND((SUM(P19:P21))/1,2)</f>
        <v>0.25</v>
      </c>
      <c r="S22" s="167">
        <f>ROUND((SUM(S19:S21))/1,2)</f>
        <v>1.68</v>
      </c>
    </row>
    <row r="23" spans="1:26">
      <c r="A23" s="1"/>
      <c r="B23" s="1"/>
      <c r="C23" s="1"/>
      <c r="D23" s="1"/>
      <c r="E23" s="1"/>
      <c r="F23" s="163"/>
      <c r="G23" s="149"/>
      <c r="H23" s="149"/>
      <c r="I23" s="149"/>
      <c r="J23" s="1"/>
      <c r="K23" s="1"/>
      <c r="L23" s="1"/>
      <c r="M23" s="1"/>
      <c r="N23" s="1"/>
      <c r="O23" s="1"/>
      <c r="P23" s="1"/>
      <c r="S23" s="1"/>
    </row>
    <row r="24" spans="1:26">
      <c r="A24" s="156"/>
      <c r="B24" s="156"/>
      <c r="C24" s="156"/>
      <c r="D24" s="2" t="s">
        <v>282</v>
      </c>
      <c r="E24" s="156"/>
      <c r="F24" s="167"/>
      <c r="G24" s="159">
        <f>ROUND((SUM(L9:L23))/2,2)</f>
        <v>0</v>
      </c>
      <c r="H24" s="159">
        <f>ROUND((SUM(M9:M23))/2,2)</f>
        <v>0</v>
      </c>
      <c r="I24" s="159">
        <f>ROUND((SUM(I9:I23))/2,2)</f>
        <v>0</v>
      </c>
      <c r="J24" s="156"/>
      <c r="K24" s="156"/>
      <c r="L24" s="156">
        <f>ROUND((SUM(L9:L23))/2,2)</f>
        <v>0</v>
      </c>
      <c r="M24" s="156">
        <f>ROUND((SUM(M9:M23))/2,2)</f>
        <v>0</v>
      </c>
      <c r="N24" s="156"/>
      <c r="O24" s="156"/>
      <c r="P24" s="174">
        <f>ROUND((SUM(P9:P23))/2,2)</f>
        <v>0.25</v>
      </c>
      <c r="S24" s="174">
        <f>ROUND((SUM(S9:S23))/2,2)</f>
        <v>31.06</v>
      </c>
    </row>
    <row r="25" spans="1:26">
      <c r="A25" s="176"/>
      <c r="B25" s="176"/>
      <c r="C25" s="176"/>
      <c r="D25" s="176"/>
      <c r="E25" s="176"/>
      <c r="F25" s="177" t="s">
        <v>73</v>
      </c>
      <c r="G25" s="178">
        <f>ROUND((SUM(L9:L24))/3,2)</f>
        <v>0</v>
      </c>
      <c r="H25" s="178">
        <f>ROUND((SUM(M9:M24))/3,2)</f>
        <v>0</v>
      </c>
      <c r="I25" s="178">
        <f>ROUND((SUM(I9:I24))/3,2)</f>
        <v>0</v>
      </c>
      <c r="J25" s="176"/>
      <c r="K25" s="176"/>
      <c r="L25" s="176">
        <f>ROUND((SUM(L9:L24))/3,2)</f>
        <v>0</v>
      </c>
      <c r="M25" s="176">
        <f>ROUND((SUM(M9:M24))/3,2)</f>
        <v>0</v>
      </c>
      <c r="N25" s="176"/>
      <c r="O25" s="176"/>
      <c r="P25" s="177">
        <f>ROUND((SUM(P9:P24))/3,2)</f>
        <v>0.25</v>
      </c>
      <c r="S25" s="177">
        <f>ROUND((SUM(S9:S24))/3,2)</f>
        <v>31.06</v>
      </c>
      <c r="Z25">
        <f>(SUM(Z9:Z24))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Stavebné a technologické úpravy - oprava kotolne ZŠ Lisková / Zemné práce pre vonkajšie rozvody</oddHeader>
    <oddFooter>&amp;RStrana &amp;P z &amp;N    &amp;L&amp;7Spracované systémom Systematic®pyramida.wsn, tel.: 051 77 10 585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Z41"/>
  <sheetViews>
    <sheetView workbookViewId="0">
      <selection activeCell="G2" sqref="G2"/>
    </sheetView>
  </sheetViews>
  <sheetFormatPr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>
      <c r="A1" s="3"/>
      <c r="B1" s="12"/>
      <c r="C1" s="12"/>
      <c r="D1" s="12"/>
      <c r="E1" s="12"/>
      <c r="F1" s="13" t="s">
        <v>15</v>
      </c>
      <c r="G1" s="12"/>
      <c r="H1" s="12"/>
      <c r="I1" s="12"/>
      <c r="J1" s="12"/>
      <c r="W1">
        <v>30.126000000000001</v>
      </c>
    </row>
    <row r="2" spans="1:23" ht="18" customHeight="1" thickTop="1">
      <c r="A2" s="11"/>
      <c r="B2" s="37" t="s">
        <v>1</v>
      </c>
      <c r="C2" s="38"/>
      <c r="D2" s="39"/>
      <c r="E2" s="39"/>
      <c r="F2" s="39"/>
      <c r="G2" s="43"/>
      <c r="H2" s="16"/>
      <c r="I2" s="27"/>
      <c r="J2" s="31"/>
    </row>
    <row r="3" spans="1:23" ht="18" customHeight="1">
      <c r="A3" s="11"/>
      <c r="B3" s="40" t="s">
        <v>300</v>
      </c>
      <c r="C3" s="41"/>
      <c r="D3" s="42"/>
      <c r="E3" s="42"/>
      <c r="F3" s="42"/>
      <c r="G3" s="44" t="s">
        <v>16</v>
      </c>
      <c r="H3" s="17"/>
      <c r="I3" s="28"/>
      <c r="J3" s="32"/>
    </row>
    <row r="4" spans="1:23" ht="18" customHeight="1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>
      <c r="A5" s="11"/>
      <c r="B5" s="45" t="s">
        <v>18</v>
      </c>
      <c r="C5" s="20"/>
      <c r="D5" s="17"/>
      <c r="E5" s="17"/>
      <c r="F5" s="44" t="s">
        <v>19</v>
      </c>
      <c r="G5" s="17"/>
      <c r="H5" s="17"/>
      <c r="I5" s="46" t="s">
        <v>20</v>
      </c>
      <c r="J5" s="47" t="s">
        <v>21</v>
      </c>
    </row>
    <row r="6" spans="1:23" ht="18" customHeight="1" thickTop="1">
      <c r="A6" s="11"/>
      <c r="B6" s="56" t="s">
        <v>22</v>
      </c>
      <c r="C6" s="52"/>
      <c r="D6" s="53"/>
      <c r="E6" s="53"/>
      <c r="F6" s="53"/>
      <c r="G6" s="57" t="s">
        <v>23</v>
      </c>
      <c r="H6" s="53"/>
      <c r="I6" s="54"/>
      <c r="J6" s="55"/>
    </row>
    <row r="7" spans="1:23" ht="18" customHeight="1">
      <c r="A7" s="11"/>
      <c r="B7" s="48"/>
      <c r="C7" s="49"/>
      <c r="D7" s="18"/>
      <c r="E7" s="18"/>
      <c r="F7" s="18"/>
      <c r="G7" s="58" t="s">
        <v>24</v>
      </c>
      <c r="H7" s="18"/>
      <c r="I7" s="29"/>
      <c r="J7" s="50"/>
    </row>
    <row r="8" spans="1:23" ht="18" customHeight="1">
      <c r="A8" s="11"/>
      <c r="B8" s="45" t="s">
        <v>25</v>
      </c>
      <c r="C8" s="20"/>
      <c r="D8" s="17"/>
      <c r="E8" s="17"/>
      <c r="F8" s="17"/>
      <c r="G8" s="44" t="s">
        <v>23</v>
      </c>
      <c r="H8" s="17"/>
      <c r="I8" s="28"/>
      <c r="J8" s="32"/>
    </row>
    <row r="9" spans="1:23" ht="18" customHeight="1">
      <c r="A9" s="11"/>
      <c r="B9" s="23"/>
      <c r="C9" s="20"/>
      <c r="D9" s="17"/>
      <c r="E9" s="17"/>
      <c r="F9" s="17"/>
      <c r="G9" s="44" t="s">
        <v>24</v>
      </c>
      <c r="H9" s="17"/>
      <c r="I9" s="28"/>
      <c r="J9" s="32"/>
    </row>
    <row r="10" spans="1:23" ht="18" customHeight="1">
      <c r="A10" s="11"/>
      <c r="B10" s="45" t="s">
        <v>26</v>
      </c>
      <c r="C10" s="20"/>
      <c r="D10" s="17"/>
      <c r="E10" s="17"/>
      <c r="F10" s="17"/>
      <c r="G10" s="44" t="s">
        <v>23</v>
      </c>
      <c r="H10" s="17"/>
      <c r="I10" s="28"/>
      <c r="J10" s="32"/>
    </row>
    <row r="11" spans="1:23" ht="18" customHeight="1" thickBot="1">
      <c r="A11" s="11"/>
      <c r="B11" s="23"/>
      <c r="C11" s="20"/>
      <c r="D11" s="17"/>
      <c r="E11" s="17"/>
      <c r="F11" s="17"/>
      <c r="G11" s="44" t="s">
        <v>24</v>
      </c>
      <c r="H11" s="17"/>
      <c r="I11" s="28"/>
      <c r="J11" s="32"/>
    </row>
    <row r="12" spans="1:23" ht="18" customHeight="1" thickTop="1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>
      <c r="A15" s="11"/>
      <c r="B15" s="91" t="s">
        <v>27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32</v>
      </c>
      <c r="H15" s="62" t="s">
        <v>33</v>
      </c>
      <c r="I15" s="27"/>
      <c r="J15" s="55"/>
    </row>
    <row r="16" spans="1:23" ht="18" customHeight="1">
      <c r="A16" s="11"/>
      <c r="B16" s="94">
        <v>1</v>
      </c>
      <c r="C16" s="95" t="s">
        <v>28</v>
      </c>
      <c r="D16" s="96"/>
      <c r="E16" s="97"/>
      <c r="F16" s="106"/>
      <c r="G16" s="60">
        <v>6</v>
      </c>
      <c r="H16" s="115" t="s">
        <v>34</v>
      </c>
      <c r="I16" s="129"/>
      <c r="J16" s="126">
        <v>0</v>
      </c>
    </row>
    <row r="17" spans="1:26" ht="18" customHeight="1">
      <c r="A17" s="11"/>
      <c r="B17" s="67">
        <v>2</v>
      </c>
      <c r="C17" s="71" t="s">
        <v>29</v>
      </c>
      <c r="D17" s="78">
        <f>'Rekap 5871'!B15</f>
        <v>0</v>
      </c>
      <c r="E17" s="76">
        <f>'Rekap 5871'!C15</f>
        <v>0</v>
      </c>
      <c r="F17" s="81">
        <f>'Rekap 5871'!D15</f>
        <v>0</v>
      </c>
      <c r="G17" s="61">
        <v>7</v>
      </c>
      <c r="H17" s="116" t="s">
        <v>35</v>
      </c>
      <c r="I17" s="129"/>
      <c r="J17" s="127">
        <f>'SO 5871'!Z103</f>
        <v>0</v>
      </c>
    </row>
    <row r="18" spans="1:26" ht="18" customHeight="1">
      <c r="A18" s="11"/>
      <c r="B18" s="68">
        <v>3</v>
      </c>
      <c r="C18" s="72" t="s">
        <v>30</v>
      </c>
      <c r="D18" s="79">
        <f>'Rekap 5871'!B20</f>
        <v>0</v>
      </c>
      <c r="E18" s="77">
        <f>'Rekap 5871'!C20</f>
        <v>0</v>
      </c>
      <c r="F18" s="82">
        <f>'Rekap 5871'!D20</f>
        <v>0</v>
      </c>
      <c r="G18" s="61">
        <v>8</v>
      </c>
      <c r="H18" s="116" t="s">
        <v>36</v>
      </c>
      <c r="I18" s="129"/>
      <c r="J18" s="127">
        <v>0</v>
      </c>
    </row>
    <row r="19" spans="1:26" ht="18" customHeight="1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>
      <c r="A20" s="11"/>
      <c r="B20" s="68">
        <v>5</v>
      </c>
      <c r="C20" s="74" t="s">
        <v>31</v>
      </c>
      <c r="D20" s="80"/>
      <c r="E20" s="100"/>
      <c r="F20" s="107">
        <f>SUM(F16:F19)</f>
        <v>0</v>
      </c>
      <c r="G20" s="61">
        <v>10</v>
      </c>
      <c r="H20" s="116" t="s">
        <v>31</v>
      </c>
      <c r="I20" s="131"/>
      <c r="J20" s="99">
        <f>SUM(J16:J19)</f>
        <v>0</v>
      </c>
    </row>
    <row r="21" spans="1:26" ht="18" customHeight="1" thickTop="1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26" ht="18" customHeight="1">
      <c r="A22" s="11"/>
      <c r="B22" s="60">
        <v>11</v>
      </c>
      <c r="C22" s="63" t="s">
        <v>44</v>
      </c>
      <c r="D22" s="87"/>
      <c r="E22" s="89" t="s">
        <v>47</v>
      </c>
      <c r="F22" s="81">
        <f>((F16*U22*0)+(F17*V22*0)+(F18*W22*0))/100</f>
        <v>0</v>
      </c>
      <c r="G22" s="60">
        <v>16</v>
      </c>
      <c r="H22" s="115" t="s">
        <v>50</v>
      </c>
      <c r="I22" s="130" t="s">
        <v>47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11"/>
      <c r="B23" s="61">
        <v>12</v>
      </c>
      <c r="C23" s="64" t="s">
        <v>45</v>
      </c>
      <c r="D23" s="66"/>
      <c r="E23" s="89" t="s">
        <v>48</v>
      </c>
      <c r="F23" s="82">
        <f>((F16*U23*0)+(F17*V23*0)+(F18*W23*0))/100</f>
        <v>0</v>
      </c>
      <c r="G23" s="61">
        <v>17</v>
      </c>
      <c r="H23" s="116" t="s">
        <v>51</v>
      </c>
      <c r="I23" s="130" t="s">
        <v>47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11"/>
      <c r="B24" s="61">
        <v>13</v>
      </c>
      <c r="C24" s="64" t="s">
        <v>46</v>
      </c>
      <c r="D24" s="66"/>
      <c r="E24" s="89" t="s">
        <v>47</v>
      </c>
      <c r="F24" s="82">
        <f>((F16*U24*0)+(F17*V24*0)+(F18*W24*0))/100</f>
        <v>0</v>
      </c>
      <c r="G24" s="61">
        <v>18</v>
      </c>
      <c r="H24" s="116" t="s">
        <v>52</v>
      </c>
      <c r="I24" s="130" t="s">
        <v>48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31</v>
      </c>
      <c r="I26" s="131"/>
      <c r="J26" s="99">
        <f>SUM(J22:J25)+SUM(F22:F25)</f>
        <v>0</v>
      </c>
    </row>
    <row r="27" spans="1:26" ht="18" customHeight="1" thickTop="1">
      <c r="A27" s="11"/>
      <c r="B27" s="101"/>
      <c r="C27" s="143" t="s">
        <v>58</v>
      </c>
      <c r="D27" s="136"/>
      <c r="E27" s="102"/>
      <c r="F27" s="30"/>
      <c r="G27" s="109" t="s">
        <v>37</v>
      </c>
      <c r="H27" s="104" t="s">
        <v>38</v>
      </c>
      <c r="I27" s="29"/>
      <c r="J27" s="33"/>
    </row>
    <row r="28" spans="1:26" ht="18" customHeight="1">
      <c r="A28" s="11"/>
      <c r="B28" s="26"/>
      <c r="C28" s="134"/>
      <c r="D28" s="137"/>
      <c r="E28" s="22"/>
      <c r="F28" s="11"/>
      <c r="G28" s="110">
        <v>21</v>
      </c>
      <c r="H28" s="114" t="s">
        <v>39</v>
      </c>
      <c r="I28" s="122"/>
      <c r="J28" s="118">
        <f>F20+J20+F26+J26</f>
        <v>0</v>
      </c>
    </row>
    <row r="29" spans="1:26" ht="18" customHeight="1">
      <c r="A29" s="11"/>
      <c r="B29" s="83"/>
      <c r="C29" s="135"/>
      <c r="D29" s="138"/>
      <c r="E29" s="22"/>
      <c r="F29" s="11"/>
      <c r="G29" s="60">
        <v>22</v>
      </c>
      <c r="H29" s="115" t="s">
        <v>40</v>
      </c>
      <c r="I29" s="123">
        <f>J28-SUM('SO 5871'!K9:'SO 5871'!K103)</f>
        <v>0</v>
      </c>
      <c r="J29" s="119">
        <f>ROUND(((ROUND(I29,2)*20)/100),2)</f>
        <v>0</v>
      </c>
    </row>
    <row r="30" spans="1:26" ht="18" customHeight="1">
      <c r="A30" s="11"/>
      <c r="B30" s="23"/>
      <c r="C30" s="125"/>
      <c r="D30" s="129"/>
      <c r="E30" s="22"/>
      <c r="F30" s="11"/>
      <c r="G30" s="61">
        <v>23</v>
      </c>
      <c r="H30" s="116" t="s">
        <v>41</v>
      </c>
      <c r="I30" s="89">
        <f>SUM('SO 5871'!K9:'SO 5871'!K103)</f>
        <v>0</v>
      </c>
      <c r="J30" s="120">
        <f>ROUND(((ROUND(I30,2)*0)/100),2)</f>
        <v>0</v>
      </c>
    </row>
    <row r="31" spans="1:26" ht="18" customHeight="1">
      <c r="A31" s="11"/>
      <c r="B31" s="24"/>
      <c r="C31" s="139"/>
      <c r="D31" s="140"/>
      <c r="E31" s="22"/>
      <c r="F31" s="11"/>
      <c r="G31" s="110">
        <v>24</v>
      </c>
      <c r="H31" s="114" t="s">
        <v>31</v>
      </c>
      <c r="I31" s="113"/>
      <c r="J31" s="133">
        <f>SUM(J28:J30)</f>
        <v>0</v>
      </c>
    </row>
    <row r="32" spans="1:26" ht="18" customHeight="1" thickBot="1">
      <c r="A32" s="11"/>
      <c r="B32" s="48"/>
      <c r="C32" s="117"/>
      <c r="D32" s="124"/>
      <c r="E32" s="84"/>
      <c r="F32" s="85"/>
      <c r="G32" s="60" t="s">
        <v>42</v>
      </c>
      <c r="H32" s="117"/>
      <c r="I32" s="124"/>
      <c r="J32" s="121"/>
    </row>
    <row r="33" spans="1:10" ht="18" customHeight="1" thickTop="1">
      <c r="A33" s="11"/>
      <c r="B33" s="101"/>
      <c r="C33" s="102"/>
      <c r="D33" s="141" t="s">
        <v>56</v>
      </c>
      <c r="E33" s="15"/>
      <c r="F33" s="103"/>
      <c r="G33" s="111">
        <v>26</v>
      </c>
      <c r="H33" s="142" t="s">
        <v>57</v>
      </c>
      <c r="I33" s="30"/>
      <c r="J33" s="112"/>
    </row>
    <row r="34" spans="1:10" ht="18" customHeight="1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Z500"/>
  <sheetViews>
    <sheetView workbookViewId="0"/>
  </sheetViews>
  <sheetFormatPr defaultRowHeight="1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>
      <c r="A1" s="145" t="s">
        <v>22</v>
      </c>
      <c r="B1" s="144"/>
      <c r="C1" s="144"/>
      <c r="D1" s="145" t="s">
        <v>19</v>
      </c>
      <c r="E1" s="144"/>
      <c r="F1" s="144"/>
      <c r="W1">
        <v>30.126000000000001</v>
      </c>
    </row>
    <row r="2" spans="1:26">
      <c r="A2" s="145" t="s">
        <v>26</v>
      </c>
      <c r="B2" s="144"/>
      <c r="C2" s="144"/>
      <c r="D2" s="145" t="s">
        <v>16</v>
      </c>
      <c r="E2" s="144"/>
      <c r="F2" s="144"/>
    </row>
    <row r="3" spans="1:26">
      <c r="A3" s="145" t="s">
        <v>25</v>
      </c>
      <c r="B3" s="144"/>
      <c r="C3" s="144"/>
      <c r="D3" s="145" t="s">
        <v>62</v>
      </c>
      <c r="E3" s="144"/>
      <c r="F3" s="144"/>
    </row>
    <row r="4" spans="1:26">
      <c r="A4" s="144"/>
      <c r="B4" s="144"/>
      <c r="C4" s="144"/>
      <c r="D4" s="144"/>
      <c r="E4" s="144"/>
      <c r="F4" s="144"/>
    </row>
    <row r="5" spans="1:26">
      <c r="A5" s="145" t="s">
        <v>1</v>
      </c>
      <c r="B5" s="144"/>
      <c r="C5" s="144"/>
      <c r="D5" s="144"/>
      <c r="E5" s="144"/>
      <c r="F5" s="144"/>
    </row>
    <row r="6" spans="1:26">
      <c r="A6" s="145" t="s">
        <v>300</v>
      </c>
      <c r="B6" s="144"/>
      <c r="C6" s="144"/>
      <c r="D6" s="144"/>
      <c r="E6" s="144"/>
      <c r="F6" s="144"/>
    </row>
    <row r="7" spans="1:26">
      <c r="A7" s="144"/>
      <c r="B7" s="144"/>
      <c r="C7" s="144"/>
      <c r="D7" s="144"/>
      <c r="E7" s="144"/>
      <c r="F7" s="144"/>
    </row>
    <row r="8" spans="1:26">
      <c r="A8" s="146" t="s">
        <v>63</v>
      </c>
      <c r="B8" s="144"/>
      <c r="C8" s="144"/>
      <c r="D8" s="144"/>
      <c r="E8" s="144"/>
      <c r="F8" s="144"/>
    </row>
    <row r="9" spans="1:26">
      <c r="A9" s="147" t="s">
        <v>59</v>
      </c>
      <c r="B9" s="147" t="s">
        <v>53</v>
      </c>
      <c r="C9" s="147" t="s">
        <v>54</v>
      </c>
      <c r="D9" s="147" t="s">
        <v>31</v>
      </c>
      <c r="E9" s="147" t="s">
        <v>60</v>
      </c>
      <c r="F9" s="147" t="s">
        <v>61</v>
      </c>
    </row>
    <row r="10" spans="1:26">
      <c r="A10" s="154" t="s">
        <v>64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>
      <c r="A11" s="156" t="s">
        <v>65</v>
      </c>
      <c r="B11" s="157">
        <f>'SO 5871'!L12</f>
        <v>0</v>
      </c>
      <c r="C11" s="157">
        <f>'SO 5871'!M12</f>
        <v>0</v>
      </c>
      <c r="D11" s="157">
        <f>'SO 5871'!I12</f>
        <v>0</v>
      </c>
      <c r="E11" s="158">
        <f>'SO 5871'!P12</f>
        <v>0</v>
      </c>
      <c r="F11" s="158">
        <f>'SO 5871'!S12</f>
        <v>0.15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>
      <c r="A12" s="156" t="s">
        <v>66</v>
      </c>
      <c r="B12" s="157">
        <f>'SO 5871'!L27</f>
        <v>0</v>
      </c>
      <c r="C12" s="157">
        <f>'SO 5871'!M27</f>
        <v>0</v>
      </c>
      <c r="D12" s="157">
        <f>'SO 5871'!I27</f>
        <v>0</v>
      </c>
      <c r="E12" s="158">
        <f>'SO 5871'!P27</f>
        <v>0.08</v>
      </c>
      <c r="F12" s="158">
        <f>'SO 5871'!S27</f>
        <v>1.27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>
      <c r="A13" s="156" t="s">
        <v>69</v>
      </c>
      <c r="B13" s="157">
        <f>'SO 5871'!L31</f>
        <v>0</v>
      </c>
      <c r="C13" s="157">
        <f>'SO 5871'!M31</f>
        <v>0</v>
      </c>
      <c r="D13" s="157">
        <f>'SO 5871'!I31</f>
        <v>0</v>
      </c>
      <c r="E13" s="158">
        <f>'SO 5871'!P31</f>
        <v>0.01</v>
      </c>
      <c r="F13" s="158">
        <f>'SO 5871'!S31</f>
        <v>1.1200000000000001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>
      <c r="A14" s="156" t="s">
        <v>71</v>
      </c>
      <c r="B14" s="157">
        <f>'SO 5871'!L35</f>
        <v>0</v>
      </c>
      <c r="C14" s="157">
        <f>'SO 5871'!M35</f>
        <v>0</v>
      </c>
      <c r="D14" s="157">
        <f>'SO 5871'!I35</f>
        <v>0</v>
      </c>
      <c r="E14" s="158">
        <f>'SO 5871'!P35</f>
        <v>0</v>
      </c>
      <c r="F14" s="158">
        <f>'SO 5871'!S35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>
      <c r="A15" s="2" t="s">
        <v>64</v>
      </c>
      <c r="B15" s="159">
        <f>'SO 5871'!L37</f>
        <v>0</v>
      </c>
      <c r="C15" s="159">
        <f>'SO 5871'!M37</f>
        <v>0</v>
      </c>
      <c r="D15" s="159">
        <f>'SO 5871'!I37</f>
        <v>0</v>
      </c>
      <c r="E15" s="160">
        <f>'SO 5871'!P37</f>
        <v>0.09</v>
      </c>
      <c r="F15" s="160">
        <f>'SO 5871'!S37</f>
        <v>2.54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>
      <c r="A16" s="1"/>
      <c r="B16" s="149"/>
      <c r="C16" s="149"/>
      <c r="D16" s="149"/>
      <c r="E16" s="148"/>
      <c r="F16" s="148"/>
    </row>
    <row r="17" spans="1:26">
      <c r="A17" s="2" t="s">
        <v>301</v>
      </c>
      <c r="B17" s="159"/>
      <c r="C17" s="157"/>
      <c r="D17" s="157"/>
      <c r="E17" s="158"/>
      <c r="F17" s="158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>
      <c r="A18" s="156" t="s">
        <v>302</v>
      </c>
      <c r="B18" s="157">
        <f>'SO 5871'!L47</f>
        <v>0</v>
      </c>
      <c r="C18" s="157">
        <f>'SO 5871'!M47</f>
        <v>0</v>
      </c>
      <c r="D18" s="157">
        <f>'SO 5871'!I47</f>
        <v>0</v>
      </c>
      <c r="E18" s="158">
        <f>'SO 5871'!P47</f>
        <v>0</v>
      </c>
      <c r="F18" s="158">
        <f>'SO 5871'!S47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>
      <c r="A19" s="156" t="s">
        <v>303</v>
      </c>
      <c r="B19" s="157">
        <f>'SO 5871'!L100</f>
        <v>0</v>
      </c>
      <c r="C19" s="157">
        <f>'SO 5871'!M100</f>
        <v>0</v>
      </c>
      <c r="D19" s="157">
        <f>'SO 5871'!I100</f>
        <v>0</v>
      </c>
      <c r="E19" s="158">
        <f>'SO 5871'!P100</f>
        <v>3.87</v>
      </c>
      <c r="F19" s="158">
        <f>'SO 5871'!S100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>
      <c r="A20" s="2" t="s">
        <v>301</v>
      </c>
      <c r="B20" s="159">
        <f>'SO 5871'!L102</f>
        <v>0</v>
      </c>
      <c r="C20" s="159">
        <f>'SO 5871'!M102</f>
        <v>0</v>
      </c>
      <c r="D20" s="159">
        <f>'SO 5871'!I102</f>
        <v>0</v>
      </c>
      <c r="E20" s="160">
        <f>'SO 5871'!P102</f>
        <v>3.87</v>
      </c>
      <c r="F20" s="160">
        <f>'SO 5871'!S102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>
      <c r="A21" s="1"/>
      <c r="B21" s="149"/>
      <c r="C21" s="149"/>
      <c r="D21" s="149"/>
      <c r="E21" s="148"/>
      <c r="F21" s="148"/>
    </row>
    <row r="22" spans="1:26">
      <c r="A22" s="2" t="s">
        <v>73</v>
      </c>
      <c r="B22" s="159">
        <f>'SO 5871'!L103</f>
        <v>0</v>
      </c>
      <c r="C22" s="159">
        <f>'SO 5871'!M103</f>
        <v>0</v>
      </c>
      <c r="D22" s="159">
        <f>'SO 5871'!I103</f>
        <v>0</v>
      </c>
      <c r="E22" s="160">
        <f>'SO 5871'!P103</f>
        <v>3.96</v>
      </c>
      <c r="F22" s="160">
        <f>'SO 5871'!S103</f>
        <v>2.54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>
      <c r="A23" s="1"/>
      <c r="B23" s="149"/>
      <c r="C23" s="149"/>
      <c r="D23" s="149"/>
      <c r="E23" s="148"/>
      <c r="F23" s="148"/>
    </row>
    <row r="24" spans="1:26">
      <c r="A24" s="1"/>
      <c r="B24" s="149"/>
      <c r="C24" s="149"/>
      <c r="D24" s="149"/>
      <c r="E24" s="148"/>
      <c r="F24" s="148"/>
    </row>
    <row r="25" spans="1:26">
      <c r="A25" s="1"/>
      <c r="B25" s="149"/>
      <c r="C25" s="149"/>
      <c r="D25" s="149"/>
      <c r="E25" s="148"/>
      <c r="F25" s="148"/>
    </row>
    <row r="26" spans="1:26">
      <c r="A26" s="1"/>
      <c r="B26" s="149"/>
      <c r="C26" s="149"/>
      <c r="D26" s="149"/>
      <c r="E26" s="148"/>
      <c r="F26" s="148"/>
    </row>
    <row r="27" spans="1:26">
      <c r="A27" s="1"/>
      <c r="B27" s="149"/>
      <c r="C27" s="149"/>
      <c r="D27" s="149"/>
      <c r="E27" s="148"/>
      <c r="F27" s="148"/>
    </row>
    <row r="28" spans="1:26">
      <c r="A28" s="1"/>
      <c r="B28" s="149"/>
      <c r="C28" s="149"/>
      <c r="D28" s="149"/>
      <c r="E28" s="148"/>
      <c r="F28" s="148"/>
    </row>
    <row r="29" spans="1:26">
      <c r="A29" s="1"/>
      <c r="B29" s="149"/>
      <c r="C29" s="149"/>
      <c r="D29" s="149"/>
      <c r="E29" s="148"/>
      <c r="F29" s="148"/>
    </row>
    <row r="30" spans="1:26">
      <c r="A30" s="1"/>
      <c r="B30" s="149"/>
      <c r="C30" s="149"/>
      <c r="D30" s="149"/>
      <c r="E30" s="148"/>
      <c r="F30" s="148"/>
    </row>
    <row r="31" spans="1:26">
      <c r="A31" s="1"/>
      <c r="B31" s="149"/>
      <c r="C31" s="149"/>
      <c r="D31" s="149"/>
      <c r="E31" s="148"/>
      <c r="F31" s="148"/>
    </row>
    <row r="32" spans="1:26">
      <c r="A32" s="1"/>
      <c r="B32" s="149"/>
      <c r="C32" s="149"/>
      <c r="D32" s="149"/>
      <c r="E32" s="148"/>
      <c r="F32" s="148"/>
    </row>
    <row r="33" spans="1:6">
      <c r="A33" s="1"/>
      <c r="B33" s="149"/>
      <c r="C33" s="149"/>
      <c r="D33" s="149"/>
      <c r="E33" s="148"/>
      <c r="F33" s="148"/>
    </row>
    <row r="34" spans="1:6">
      <c r="A34" s="1"/>
      <c r="B34" s="149"/>
      <c r="C34" s="149"/>
      <c r="D34" s="149"/>
      <c r="E34" s="148"/>
      <c r="F34" s="148"/>
    </row>
    <row r="35" spans="1:6">
      <c r="A35" s="1"/>
      <c r="B35" s="149"/>
      <c r="C35" s="149"/>
      <c r="D35" s="149"/>
      <c r="E35" s="148"/>
      <c r="F35" s="148"/>
    </row>
    <row r="36" spans="1:6">
      <c r="A36" s="1"/>
      <c r="B36" s="149"/>
      <c r="C36" s="149"/>
      <c r="D36" s="149"/>
      <c r="E36" s="148"/>
      <c r="F36" s="148"/>
    </row>
    <row r="37" spans="1:6">
      <c r="A37" s="1"/>
      <c r="B37" s="149"/>
      <c r="C37" s="149"/>
      <c r="D37" s="149"/>
      <c r="E37" s="148"/>
      <c r="F37" s="148"/>
    </row>
    <row r="38" spans="1:6">
      <c r="A38" s="1"/>
      <c r="B38" s="149"/>
      <c r="C38" s="149"/>
      <c r="D38" s="149"/>
      <c r="E38" s="148"/>
      <c r="F38" s="148"/>
    </row>
    <row r="39" spans="1:6">
      <c r="A39" s="1"/>
      <c r="B39" s="149"/>
      <c r="C39" s="149"/>
      <c r="D39" s="149"/>
      <c r="E39" s="148"/>
      <c r="F39" s="148"/>
    </row>
    <row r="40" spans="1:6">
      <c r="A40" s="1"/>
      <c r="B40" s="149"/>
      <c r="C40" s="149"/>
      <c r="D40" s="149"/>
      <c r="E40" s="148"/>
      <c r="F40" s="148"/>
    </row>
    <row r="41" spans="1:6">
      <c r="A41" s="1"/>
      <c r="B41" s="149"/>
      <c r="C41" s="149"/>
      <c r="D41" s="149"/>
      <c r="E41" s="148"/>
      <c r="F41" s="148"/>
    </row>
    <row r="42" spans="1:6">
      <c r="A42" s="1"/>
      <c r="B42" s="149"/>
      <c r="C42" s="149"/>
      <c r="D42" s="149"/>
      <c r="E42" s="148"/>
      <c r="F42" s="148"/>
    </row>
    <row r="43" spans="1:6">
      <c r="A43" s="1"/>
      <c r="B43" s="149"/>
      <c r="C43" s="149"/>
      <c r="D43" s="149"/>
      <c r="E43" s="148"/>
      <c r="F43" s="148"/>
    </row>
    <row r="44" spans="1:6">
      <c r="A44" s="1"/>
      <c r="B44" s="149"/>
      <c r="C44" s="149"/>
      <c r="D44" s="149"/>
      <c r="E44" s="148"/>
      <c r="F44" s="148"/>
    </row>
    <row r="45" spans="1:6">
      <c r="A45" s="1"/>
      <c r="B45" s="149"/>
      <c r="C45" s="149"/>
      <c r="D45" s="149"/>
      <c r="E45" s="148"/>
      <c r="F45" s="148"/>
    </row>
    <row r="46" spans="1:6">
      <c r="A46" s="1"/>
      <c r="B46" s="149"/>
      <c r="C46" s="149"/>
      <c r="D46" s="149"/>
      <c r="E46" s="148"/>
      <c r="F46" s="148"/>
    </row>
    <row r="47" spans="1:6">
      <c r="A47" s="1"/>
      <c r="B47" s="149"/>
      <c r="C47" s="149"/>
      <c r="D47" s="149"/>
      <c r="E47" s="148"/>
      <c r="F47" s="148"/>
    </row>
    <row r="48" spans="1:6">
      <c r="A48" s="1"/>
      <c r="B48" s="149"/>
      <c r="C48" s="149"/>
      <c r="D48" s="149"/>
      <c r="E48" s="148"/>
      <c r="F48" s="148"/>
    </row>
    <row r="49" spans="1:6">
      <c r="A49" s="1"/>
      <c r="B49" s="149"/>
      <c r="C49" s="149"/>
      <c r="D49" s="149"/>
      <c r="E49" s="148"/>
      <c r="F49" s="148"/>
    </row>
    <row r="50" spans="1:6">
      <c r="A50" s="1"/>
      <c r="B50" s="149"/>
      <c r="C50" s="149"/>
      <c r="D50" s="149"/>
      <c r="E50" s="148"/>
      <c r="F50" s="148"/>
    </row>
    <row r="51" spans="1:6">
      <c r="A51" s="1"/>
      <c r="B51" s="149"/>
      <c r="C51" s="149"/>
      <c r="D51" s="149"/>
      <c r="E51" s="148"/>
      <c r="F51" s="148"/>
    </row>
    <row r="52" spans="1:6">
      <c r="A52" s="1"/>
      <c r="B52" s="149"/>
      <c r="C52" s="149"/>
      <c r="D52" s="149"/>
      <c r="E52" s="148"/>
      <c r="F52" s="148"/>
    </row>
    <row r="53" spans="1:6">
      <c r="A53" s="1"/>
      <c r="B53" s="149"/>
      <c r="C53" s="149"/>
      <c r="D53" s="149"/>
      <c r="E53" s="148"/>
      <c r="F53" s="148"/>
    </row>
    <row r="54" spans="1:6">
      <c r="A54" s="1"/>
      <c r="B54" s="149"/>
      <c r="C54" s="149"/>
      <c r="D54" s="149"/>
      <c r="E54" s="148"/>
      <c r="F54" s="148"/>
    </row>
    <row r="55" spans="1:6">
      <c r="A55" s="1"/>
      <c r="B55" s="149"/>
      <c r="C55" s="149"/>
      <c r="D55" s="149"/>
      <c r="E55" s="148"/>
      <c r="F55" s="148"/>
    </row>
    <row r="56" spans="1:6">
      <c r="A56" s="1"/>
      <c r="B56" s="149"/>
      <c r="C56" s="149"/>
      <c r="D56" s="149"/>
      <c r="E56" s="148"/>
      <c r="F56" s="148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11</vt:i4>
      </vt:variant>
      <vt:variant>
        <vt:lpstr>Pomenované rozsahy</vt:lpstr>
      </vt:variant>
      <vt:variant>
        <vt:i4>6</vt:i4>
      </vt:variant>
    </vt:vector>
  </HeadingPairs>
  <TitlesOfParts>
    <vt:vector size="17" baseType="lpstr">
      <vt:lpstr>Rekapitulácia</vt:lpstr>
      <vt:lpstr>Kryci_list 5868</vt:lpstr>
      <vt:lpstr>Rekap 5868</vt:lpstr>
      <vt:lpstr>SO 5868</vt:lpstr>
      <vt:lpstr>Kryci_list 5870</vt:lpstr>
      <vt:lpstr>Rekap 5870</vt:lpstr>
      <vt:lpstr>SO 5870</vt:lpstr>
      <vt:lpstr>Kryci_list 5871</vt:lpstr>
      <vt:lpstr>Rekap 5871</vt:lpstr>
      <vt:lpstr>SO 5871</vt:lpstr>
      <vt:lpstr>Krycí list stavby</vt:lpstr>
      <vt:lpstr>'Rekap 5868'!Názvy_tlače</vt:lpstr>
      <vt:lpstr>'Rekap 5870'!Názvy_tlače</vt:lpstr>
      <vt:lpstr>'Rekap 5871'!Názvy_tlače</vt:lpstr>
      <vt:lpstr>'SO 5868'!Názvy_tlače</vt:lpstr>
      <vt:lpstr>'SO 5870'!Názvy_tlače</vt:lpstr>
      <vt:lpstr>'SO 5871'!Názvy_tlače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zástupca</cp:lastModifiedBy>
  <dcterms:created xsi:type="dcterms:W3CDTF">2014-07-07T09:14:40Z</dcterms:created>
  <dcterms:modified xsi:type="dcterms:W3CDTF">2014-07-10T05:52:30Z</dcterms:modified>
</cp:coreProperties>
</file>